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E:\Data\Pardubice\Kostelní_Wernerovo nábřeží-kanalizace vodovod_aktualizace 2024\VÝKAZ VÝMĚR\"/>
    </mc:Choice>
  </mc:AlternateContent>
  <xr:revisionPtr revIDLastSave="0" documentId="8_{ACD49BAE-3237-4800-B384-31B0700EAB4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806-02 - IO 02 - Vodovod ..." sheetId="2" r:id="rId2"/>
    <sheet name="806-03 - IO 03 - Kanaliza..." sheetId="3" r:id="rId3"/>
    <sheet name="806-10 - VON 01 - Vedlejš..." sheetId="4" r:id="rId4"/>
  </sheets>
  <definedNames>
    <definedName name="_xlnm._FilterDatabase" localSheetId="1" hidden="1">'806-02 - IO 02 - Vodovod ...'!$C$124:$K$993</definedName>
    <definedName name="_xlnm._FilterDatabase" localSheetId="2" hidden="1">'806-03 - IO 03 - Kanaliza...'!$C$126:$K$1232</definedName>
    <definedName name="_xlnm._FilterDatabase" localSheetId="3" hidden="1">'806-10 - VON 01 - Vedlejš...'!$C$122:$K$189</definedName>
    <definedName name="_xlnm.Print_Titles" localSheetId="1">'806-02 - IO 02 - Vodovod ...'!$124:$124</definedName>
    <definedName name="_xlnm.Print_Titles" localSheetId="2">'806-03 - IO 03 - Kanaliza...'!$126:$126</definedName>
    <definedName name="_xlnm.Print_Titles" localSheetId="3">'806-10 - VON 01 - Vedlejš...'!$122:$122</definedName>
    <definedName name="_xlnm.Print_Titles" localSheetId="0">'Rekapitulace stavby'!$92:$92</definedName>
    <definedName name="_xlnm.Print_Area" localSheetId="1">'806-02 - IO 02 - Vodovod ...'!$C$4:$J$76,'806-02 - IO 02 - Vodovod ...'!$C$82:$J$106,'806-02 - IO 02 - Vodovod ...'!$C$112:$K$993</definedName>
    <definedName name="_xlnm.Print_Area" localSheetId="2">'806-03 - IO 03 - Kanaliza...'!$C$4:$J$76,'806-03 - IO 03 - Kanaliza...'!$C$82:$J$108,'806-03 - IO 03 - Kanaliza...'!$C$114:$K$1232</definedName>
    <definedName name="_xlnm.Print_Area" localSheetId="3">'806-10 - VON 01 - Vedlejš...'!$C$4:$J$76,'806-10 - VON 01 - Vedlejš...'!$C$82:$J$104,'806-10 - VON 01 - Vedlejš...'!$C$110:$K$189</definedName>
    <definedName name="_xlnm.Print_Area" localSheetId="0">'Rekapitulace stavby'!$D$4:$AO$76,'Rekapitulace stavby'!$C$82:$AQ$98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78" i="4"/>
  <c r="BH178" i="4"/>
  <c r="BG178" i="4"/>
  <c r="BF178" i="4"/>
  <c r="T178" i="4"/>
  <c r="T177" i="4" s="1"/>
  <c r="R178" i="4"/>
  <c r="R177" i="4"/>
  <c r="P178" i="4"/>
  <c r="P177" i="4" s="1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7" i="4"/>
  <c r="BH147" i="4"/>
  <c r="BG147" i="4"/>
  <c r="BF147" i="4"/>
  <c r="T147" i="4"/>
  <c r="T146" i="4"/>
  <c r="R147" i="4"/>
  <c r="R146" i="4" s="1"/>
  <c r="P147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120" i="4" s="1"/>
  <c r="J17" i="4"/>
  <c r="J12" i="4"/>
  <c r="J89" i="4" s="1"/>
  <c r="E7" i="4"/>
  <c r="E85" i="4"/>
  <c r="J37" i="3"/>
  <c r="J36" i="3"/>
  <c r="AY96" i="1"/>
  <c r="J35" i="3"/>
  <c r="AX96" i="1" s="1"/>
  <c r="BI1230" i="3"/>
  <c r="BH1230" i="3"/>
  <c r="BG1230" i="3"/>
  <c r="BF1230" i="3"/>
  <c r="T1230" i="3"/>
  <c r="T1229" i="3"/>
  <c r="R1230" i="3"/>
  <c r="R1229" i="3" s="1"/>
  <c r="P1230" i="3"/>
  <c r="P1229" i="3"/>
  <c r="BI1224" i="3"/>
  <c r="BH1224" i="3"/>
  <c r="BG1224" i="3"/>
  <c r="BF1224" i="3"/>
  <c r="T1224" i="3"/>
  <c r="R1224" i="3"/>
  <c r="P1224" i="3"/>
  <c r="BI1219" i="3"/>
  <c r="BH1219" i="3"/>
  <c r="BG1219" i="3"/>
  <c r="BF1219" i="3"/>
  <c r="T1219" i="3"/>
  <c r="R1219" i="3"/>
  <c r="P1219" i="3"/>
  <c r="BI1216" i="3"/>
  <c r="BH1216" i="3"/>
  <c r="BG1216" i="3"/>
  <c r="BF1216" i="3"/>
  <c r="T1216" i="3"/>
  <c r="R1216" i="3"/>
  <c r="P1216" i="3"/>
  <c r="BI1212" i="3"/>
  <c r="BH1212" i="3"/>
  <c r="BG1212" i="3"/>
  <c r="BF1212" i="3"/>
  <c r="T1212" i="3"/>
  <c r="R1212" i="3"/>
  <c r="P1212" i="3"/>
  <c r="BI1209" i="3"/>
  <c r="BH1209" i="3"/>
  <c r="BG1209" i="3"/>
  <c r="BF1209" i="3"/>
  <c r="T1209" i="3"/>
  <c r="R1209" i="3"/>
  <c r="P1209" i="3"/>
  <c r="BI1203" i="3"/>
  <c r="BH1203" i="3"/>
  <c r="BG1203" i="3"/>
  <c r="BF1203" i="3"/>
  <c r="T1203" i="3"/>
  <c r="R1203" i="3"/>
  <c r="P1203" i="3"/>
  <c r="BI1194" i="3"/>
  <c r="BH1194" i="3"/>
  <c r="BG1194" i="3"/>
  <c r="BF1194" i="3"/>
  <c r="T1194" i="3"/>
  <c r="R1194" i="3"/>
  <c r="P1194" i="3"/>
  <c r="BI1185" i="3"/>
  <c r="BH1185" i="3"/>
  <c r="BG1185" i="3"/>
  <c r="BF1185" i="3"/>
  <c r="T1185" i="3"/>
  <c r="R1185" i="3"/>
  <c r="P1185" i="3"/>
  <c r="BI1176" i="3"/>
  <c r="BH1176" i="3"/>
  <c r="BG1176" i="3"/>
  <c r="BF1176" i="3"/>
  <c r="T1176" i="3"/>
  <c r="R1176" i="3"/>
  <c r="P1176" i="3"/>
  <c r="BI1167" i="3"/>
  <c r="BH1167" i="3"/>
  <c r="BG1167" i="3"/>
  <c r="BF1167" i="3"/>
  <c r="T1167" i="3"/>
  <c r="R1167" i="3"/>
  <c r="P1167" i="3"/>
  <c r="BI1162" i="3"/>
  <c r="BH1162" i="3"/>
  <c r="BG1162" i="3"/>
  <c r="BF1162" i="3"/>
  <c r="T1162" i="3"/>
  <c r="R1162" i="3"/>
  <c r="P1162" i="3"/>
  <c r="BI1153" i="3"/>
  <c r="BH1153" i="3"/>
  <c r="BG1153" i="3"/>
  <c r="BF1153" i="3"/>
  <c r="T1153" i="3"/>
  <c r="R1153" i="3"/>
  <c r="P1153" i="3"/>
  <c r="BI1144" i="3"/>
  <c r="BH1144" i="3"/>
  <c r="BG1144" i="3"/>
  <c r="BF1144" i="3"/>
  <c r="T1144" i="3"/>
  <c r="R1144" i="3"/>
  <c r="P1144" i="3"/>
  <c r="BI1135" i="3"/>
  <c r="BH1135" i="3"/>
  <c r="BG1135" i="3"/>
  <c r="BF1135" i="3"/>
  <c r="T1135" i="3"/>
  <c r="R1135" i="3"/>
  <c r="P1135" i="3"/>
  <c r="BI1118" i="3"/>
  <c r="BH1118" i="3"/>
  <c r="BG1118" i="3"/>
  <c r="BF1118" i="3"/>
  <c r="T1118" i="3"/>
  <c r="R1118" i="3"/>
  <c r="P1118" i="3"/>
  <c r="BI1103" i="3"/>
  <c r="BH1103" i="3"/>
  <c r="BG1103" i="3"/>
  <c r="BF1103" i="3"/>
  <c r="T1103" i="3"/>
  <c r="R1103" i="3"/>
  <c r="P1103" i="3"/>
  <c r="BI1090" i="3"/>
  <c r="BH1090" i="3"/>
  <c r="BG1090" i="3"/>
  <c r="BF1090" i="3"/>
  <c r="T1090" i="3"/>
  <c r="R1090" i="3"/>
  <c r="P1090" i="3"/>
  <c r="BI1083" i="3"/>
  <c r="BH1083" i="3"/>
  <c r="BG1083" i="3"/>
  <c r="BF1083" i="3"/>
  <c r="T1083" i="3"/>
  <c r="R1083" i="3"/>
  <c r="P1083" i="3"/>
  <c r="BI1077" i="3"/>
  <c r="BH1077" i="3"/>
  <c r="BG1077" i="3"/>
  <c r="BF1077" i="3"/>
  <c r="T1077" i="3"/>
  <c r="R1077" i="3"/>
  <c r="P1077" i="3"/>
  <c r="BI1072" i="3"/>
  <c r="BH1072" i="3"/>
  <c r="BG1072" i="3"/>
  <c r="BF1072" i="3"/>
  <c r="T1072" i="3"/>
  <c r="R1072" i="3"/>
  <c r="P1072" i="3"/>
  <c r="BI1067" i="3"/>
  <c r="BH1067" i="3"/>
  <c r="BG1067" i="3"/>
  <c r="BF1067" i="3"/>
  <c r="T1067" i="3"/>
  <c r="R1067" i="3"/>
  <c r="P1067" i="3"/>
  <c r="BI1057" i="3"/>
  <c r="BH1057" i="3"/>
  <c r="BG1057" i="3"/>
  <c r="BF1057" i="3"/>
  <c r="T1057" i="3"/>
  <c r="R1057" i="3"/>
  <c r="P1057" i="3"/>
  <c r="BI1051" i="3"/>
  <c r="BH1051" i="3"/>
  <c r="BG1051" i="3"/>
  <c r="BF1051" i="3"/>
  <c r="T1051" i="3"/>
  <c r="R1051" i="3"/>
  <c r="P1051" i="3"/>
  <c r="BI1045" i="3"/>
  <c r="BH1045" i="3"/>
  <c r="BG1045" i="3"/>
  <c r="BF1045" i="3"/>
  <c r="T1045" i="3"/>
  <c r="R1045" i="3"/>
  <c r="P1045" i="3"/>
  <c r="BI1039" i="3"/>
  <c r="BH1039" i="3"/>
  <c r="BG1039" i="3"/>
  <c r="BF1039" i="3"/>
  <c r="T1039" i="3"/>
  <c r="R1039" i="3"/>
  <c r="P1039" i="3"/>
  <c r="BI1033" i="3"/>
  <c r="BH1033" i="3"/>
  <c r="BG1033" i="3"/>
  <c r="BF1033" i="3"/>
  <c r="T1033" i="3"/>
  <c r="R1033" i="3"/>
  <c r="P1033" i="3"/>
  <c r="BI1027" i="3"/>
  <c r="BH1027" i="3"/>
  <c r="BG1027" i="3"/>
  <c r="BF1027" i="3"/>
  <c r="T1027" i="3"/>
  <c r="R1027" i="3"/>
  <c r="P1027" i="3"/>
  <c r="BI1018" i="3"/>
  <c r="BH1018" i="3"/>
  <c r="BG1018" i="3"/>
  <c r="BF1018" i="3"/>
  <c r="T1018" i="3"/>
  <c r="R1018" i="3"/>
  <c r="P1018" i="3"/>
  <c r="BI1009" i="3"/>
  <c r="BH1009" i="3"/>
  <c r="BG1009" i="3"/>
  <c r="BF1009" i="3"/>
  <c r="T1009" i="3"/>
  <c r="R1009" i="3"/>
  <c r="P1009" i="3"/>
  <c r="BI1003" i="3"/>
  <c r="BH1003" i="3"/>
  <c r="BG1003" i="3"/>
  <c r="BF1003" i="3"/>
  <c r="T1003" i="3"/>
  <c r="R1003" i="3"/>
  <c r="P1003" i="3"/>
  <c r="BI994" i="3"/>
  <c r="BH994" i="3"/>
  <c r="BG994" i="3"/>
  <c r="BF994" i="3"/>
  <c r="T994" i="3"/>
  <c r="R994" i="3"/>
  <c r="P994" i="3"/>
  <c r="BI985" i="3"/>
  <c r="BH985" i="3"/>
  <c r="BG985" i="3"/>
  <c r="BF985" i="3"/>
  <c r="T985" i="3"/>
  <c r="R985" i="3"/>
  <c r="P985" i="3"/>
  <c r="BI979" i="3"/>
  <c r="BH979" i="3"/>
  <c r="BG979" i="3"/>
  <c r="BF979" i="3"/>
  <c r="T979" i="3"/>
  <c r="R979" i="3"/>
  <c r="P979" i="3"/>
  <c r="BI968" i="3"/>
  <c r="BH968" i="3"/>
  <c r="BG968" i="3"/>
  <c r="BF968" i="3"/>
  <c r="T968" i="3"/>
  <c r="R968" i="3"/>
  <c r="P968" i="3"/>
  <c r="BI962" i="3"/>
  <c r="BH962" i="3"/>
  <c r="BG962" i="3"/>
  <c r="BF962" i="3"/>
  <c r="T962" i="3"/>
  <c r="R962" i="3"/>
  <c r="P962" i="3"/>
  <c r="BI951" i="3"/>
  <c r="BH951" i="3"/>
  <c r="BG951" i="3"/>
  <c r="BF951" i="3"/>
  <c r="T951" i="3"/>
  <c r="R951" i="3"/>
  <c r="P951" i="3"/>
  <c r="BI945" i="3"/>
  <c r="BH945" i="3"/>
  <c r="BG945" i="3"/>
  <c r="BF945" i="3"/>
  <c r="T945" i="3"/>
  <c r="R945" i="3"/>
  <c r="P945" i="3"/>
  <c r="BI939" i="3"/>
  <c r="BH939" i="3"/>
  <c r="BG939" i="3"/>
  <c r="BF939" i="3"/>
  <c r="T939" i="3"/>
  <c r="R939" i="3"/>
  <c r="P939" i="3"/>
  <c r="BI933" i="3"/>
  <c r="BH933" i="3"/>
  <c r="BG933" i="3"/>
  <c r="BF933" i="3"/>
  <c r="T933" i="3"/>
  <c r="R933" i="3"/>
  <c r="P933" i="3"/>
  <c r="BI926" i="3"/>
  <c r="BH926" i="3"/>
  <c r="BG926" i="3"/>
  <c r="BF926" i="3"/>
  <c r="T926" i="3"/>
  <c r="R926" i="3"/>
  <c r="P926" i="3"/>
  <c r="BI916" i="3"/>
  <c r="BH916" i="3"/>
  <c r="BG916" i="3"/>
  <c r="BF916" i="3"/>
  <c r="T916" i="3"/>
  <c r="R916" i="3"/>
  <c r="P916" i="3"/>
  <c r="BI906" i="3"/>
  <c r="BH906" i="3"/>
  <c r="BG906" i="3"/>
  <c r="BF906" i="3"/>
  <c r="T906" i="3"/>
  <c r="R906" i="3"/>
  <c r="P906" i="3"/>
  <c r="BI895" i="3"/>
  <c r="BH895" i="3"/>
  <c r="BG895" i="3"/>
  <c r="BF895" i="3"/>
  <c r="T895" i="3"/>
  <c r="R895" i="3"/>
  <c r="P895" i="3"/>
  <c r="BI889" i="3"/>
  <c r="BH889" i="3"/>
  <c r="BG889" i="3"/>
  <c r="BF889" i="3"/>
  <c r="T889" i="3"/>
  <c r="R889" i="3"/>
  <c r="P889" i="3"/>
  <c r="BI883" i="3"/>
  <c r="BH883" i="3"/>
  <c r="BG883" i="3"/>
  <c r="BF883" i="3"/>
  <c r="T883" i="3"/>
  <c r="R883" i="3"/>
  <c r="P883" i="3"/>
  <c r="BI874" i="3"/>
  <c r="BH874" i="3"/>
  <c r="BG874" i="3"/>
  <c r="BF874" i="3"/>
  <c r="T874" i="3"/>
  <c r="R874" i="3"/>
  <c r="P874" i="3"/>
  <c r="BI866" i="3"/>
  <c r="BH866" i="3"/>
  <c r="BG866" i="3"/>
  <c r="BF866" i="3"/>
  <c r="T866" i="3"/>
  <c r="R866" i="3"/>
  <c r="P866" i="3"/>
  <c r="BI858" i="3"/>
  <c r="BH858" i="3"/>
  <c r="BG858" i="3"/>
  <c r="BF858" i="3"/>
  <c r="T858" i="3"/>
  <c r="R858" i="3"/>
  <c r="P858" i="3"/>
  <c r="BI849" i="3"/>
  <c r="BH849" i="3"/>
  <c r="BG849" i="3"/>
  <c r="BF849" i="3"/>
  <c r="T849" i="3"/>
  <c r="R849" i="3"/>
  <c r="P849" i="3"/>
  <c r="BI842" i="3"/>
  <c r="BH842" i="3"/>
  <c r="BG842" i="3"/>
  <c r="BF842" i="3"/>
  <c r="T842" i="3"/>
  <c r="R842" i="3"/>
  <c r="P842" i="3"/>
  <c r="BI835" i="3"/>
  <c r="BH835" i="3"/>
  <c r="BG835" i="3"/>
  <c r="BF835" i="3"/>
  <c r="T835" i="3"/>
  <c r="R835" i="3"/>
  <c r="P835" i="3"/>
  <c r="BI828" i="3"/>
  <c r="BH828" i="3"/>
  <c r="BG828" i="3"/>
  <c r="BF828" i="3"/>
  <c r="T828" i="3"/>
  <c r="R828" i="3"/>
  <c r="P828" i="3"/>
  <c r="BI822" i="3"/>
  <c r="BH822" i="3"/>
  <c r="BG822" i="3"/>
  <c r="BF822" i="3"/>
  <c r="T822" i="3"/>
  <c r="R822" i="3"/>
  <c r="P822" i="3"/>
  <c r="BI816" i="3"/>
  <c r="BH816" i="3"/>
  <c r="BG816" i="3"/>
  <c r="BF816" i="3"/>
  <c r="T816" i="3"/>
  <c r="R816" i="3"/>
  <c r="P816" i="3"/>
  <c r="BI809" i="3"/>
  <c r="BH809" i="3"/>
  <c r="BG809" i="3"/>
  <c r="BF809" i="3"/>
  <c r="T809" i="3"/>
  <c r="R809" i="3"/>
  <c r="P809" i="3"/>
  <c r="BI796" i="3"/>
  <c r="BH796" i="3"/>
  <c r="BG796" i="3"/>
  <c r="BF796" i="3"/>
  <c r="T796" i="3"/>
  <c r="R796" i="3"/>
  <c r="P796" i="3"/>
  <c r="BI782" i="3"/>
  <c r="BH782" i="3"/>
  <c r="BG782" i="3"/>
  <c r="BF782" i="3"/>
  <c r="T782" i="3"/>
  <c r="R782" i="3"/>
  <c r="P782" i="3"/>
  <c r="BI773" i="3"/>
  <c r="BH773" i="3"/>
  <c r="BG773" i="3"/>
  <c r="BF773" i="3"/>
  <c r="T773" i="3"/>
  <c r="R773" i="3"/>
  <c r="P773" i="3"/>
  <c r="BI765" i="3"/>
  <c r="BH765" i="3"/>
  <c r="BG765" i="3"/>
  <c r="BF765" i="3"/>
  <c r="T765" i="3"/>
  <c r="R765" i="3"/>
  <c r="P765" i="3"/>
  <c r="BI756" i="3"/>
  <c r="BH756" i="3"/>
  <c r="BG756" i="3"/>
  <c r="BF756" i="3"/>
  <c r="T756" i="3"/>
  <c r="R756" i="3"/>
  <c r="P756" i="3"/>
  <c r="BI749" i="3"/>
  <c r="BH749" i="3"/>
  <c r="BG749" i="3"/>
  <c r="BF749" i="3"/>
  <c r="T749" i="3"/>
  <c r="R749" i="3"/>
  <c r="P749" i="3"/>
  <c r="BI742" i="3"/>
  <c r="BH742" i="3"/>
  <c r="BG742" i="3"/>
  <c r="BF742" i="3"/>
  <c r="T742" i="3"/>
  <c r="R742" i="3"/>
  <c r="P742" i="3"/>
  <c r="BI735" i="3"/>
  <c r="BH735" i="3"/>
  <c r="BG735" i="3"/>
  <c r="BF735" i="3"/>
  <c r="T735" i="3"/>
  <c r="R735" i="3"/>
  <c r="P735" i="3"/>
  <c r="BI728" i="3"/>
  <c r="BH728" i="3"/>
  <c r="BG728" i="3"/>
  <c r="BF728" i="3"/>
  <c r="T728" i="3"/>
  <c r="R728" i="3"/>
  <c r="P728" i="3"/>
  <c r="BI722" i="3"/>
  <c r="BH722" i="3"/>
  <c r="BG722" i="3"/>
  <c r="BF722" i="3"/>
  <c r="T722" i="3"/>
  <c r="R722" i="3"/>
  <c r="P722" i="3"/>
  <c r="BI713" i="3"/>
  <c r="BH713" i="3"/>
  <c r="BG713" i="3"/>
  <c r="BF713" i="3"/>
  <c r="T713" i="3"/>
  <c r="T712" i="3" s="1"/>
  <c r="R713" i="3"/>
  <c r="R712" i="3" s="1"/>
  <c r="P713" i="3"/>
  <c r="P712" i="3" s="1"/>
  <c r="BI688" i="3"/>
  <c r="BH688" i="3"/>
  <c r="BG688" i="3"/>
  <c r="BF688" i="3"/>
  <c r="T688" i="3"/>
  <c r="R688" i="3"/>
  <c r="P688" i="3"/>
  <c r="BI671" i="3"/>
  <c r="BH671" i="3"/>
  <c r="BG671" i="3"/>
  <c r="BF671" i="3"/>
  <c r="T671" i="3"/>
  <c r="R671" i="3"/>
  <c r="P671" i="3"/>
  <c r="BI651" i="3"/>
  <c r="BH651" i="3"/>
  <c r="BG651" i="3"/>
  <c r="BF651" i="3"/>
  <c r="T651" i="3"/>
  <c r="R651" i="3"/>
  <c r="P651" i="3"/>
  <c r="BI632" i="3"/>
  <c r="BH632" i="3"/>
  <c r="BG632" i="3"/>
  <c r="BF632" i="3"/>
  <c r="T632" i="3"/>
  <c r="R632" i="3"/>
  <c r="P632" i="3"/>
  <c r="BI608" i="3"/>
  <c r="BH608" i="3"/>
  <c r="BG608" i="3"/>
  <c r="BF608" i="3"/>
  <c r="T608" i="3"/>
  <c r="R608" i="3"/>
  <c r="P608" i="3"/>
  <c r="BI598" i="3"/>
  <c r="BH598" i="3"/>
  <c r="BG598" i="3"/>
  <c r="BF598" i="3"/>
  <c r="T598" i="3"/>
  <c r="R598" i="3"/>
  <c r="P598" i="3"/>
  <c r="BI590" i="3"/>
  <c r="BH590" i="3"/>
  <c r="BG590" i="3"/>
  <c r="BF590" i="3"/>
  <c r="T590" i="3"/>
  <c r="R590" i="3"/>
  <c r="P590" i="3"/>
  <c r="BI584" i="3"/>
  <c r="BH584" i="3"/>
  <c r="BG584" i="3"/>
  <c r="BF584" i="3"/>
  <c r="T584" i="3"/>
  <c r="R584" i="3"/>
  <c r="P584" i="3"/>
  <c r="BI575" i="3"/>
  <c r="BH575" i="3"/>
  <c r="BG575" i="3"/>
  <c r="BF575" i="3"/>
  <c r="T575" i="3"/>
  <c r="R575" i="3"/>
  <c r="P575" i="3"/>
  <c r="BI567" i="3"/>
  <c r="BH567" i="3"/>
  <c r="BG567" i="3"/>
  <c r="BF567" i="3"/>
  <c r="T567" i="3"/>
  <c r="R567" i="3"/>
  <c r="P567" i="3"/>
  <c r="BI559" i="3"/>
  <c r="BH559" i="3"/>
  <c r="BG559" i="3"/>
  <c r="BF559" i="3"/>
  <c r="T559" i="3"/>
  <c r="R559" i="3"/>
  <c r="P559" i="3"/>
  <c r="BI553" i="3"/>
  <c r="BH553" i="3"/>
  <c r="BG553" i="3"/>
  <c r="BF553" i="3"/>
  <c r="T553" i="3"/>
  <c r="R553" i="3"/>
  <c r="P553" i="3"/>
  <c r="BI544" i="3"/>
  <c r="BH544" i="3"/>
  <c r="BG544" i="3"/>
  <c r="BF544" i="3"/>
  <c r="T544" i="3"/>
  <c r="R544" i="3"/>
  <c r="P544" i="3"/>
  <c r="BI528" i="3"/>
  <c r="BH528" i="3"/>
  <c r="BG528" i="3"/>
  <c r="BF528" i="3"/>
  <c r="T528" i="3"/>
  <c r="R528" i="3"/>
  <c r="P528" i="3"/>
  <c r="BI511" i="3"/>
  <c r="BH511" i="3"/>
  <c r="BG511" i="3"/>
  <c r="BF511" i="3"/>
  <c r="T511" i="3"/>
  <c r="R511" i="3"/>
  <c r="P511" i="3"/>
  <c r="BI487" i="3"/>
  <c r="BH487" i="3"/>
  <c r="BG487" i="3"/>
  <c r="BF487" i="3"/>
  <c r="T487" i="3"/>
  <c r="R487" i="3"/>
  <c r="P487" i="3"/>
  <c r="BI469" i="3"/>
  <c r="BH469" i="3"/>
  <c r="BG469" i="3"/>
  <c r="BF469" i="3"/>
  <c r="T469" i="3"/>
  <c r="T444" i="3"/>
  <c r="R469" i="3"/>
  <c r="P469" i="3"/>
  <c r="P444" i="3"/>
  <c r="BI445" i="3"/>
  <c r="BH445" i="3"/>
  <c r="BG445" i="3"/>
  <c r="BF445" i="3"/>
  <c r="T445" i="3"/>
  <c r="R445" i="3"/>
  <c r="R444" i="3" s="1"/>
  <c r="P445" i="3"/>
  <c r="BI427" i="3"/>
  <c r="BH427" i="3"/>
  <c r="BG427" i="3"/>
  <c r="BF427" i="3"/>
  <c r="T427" i="3"/>
  <c r="T426" i="3" s="1"/>
  <c r="R427" i="3"/>
  <c r="R426" i="3" s="1"/>
  <c r="P427" i="3"/>
  <c r="P426" i="3" s="1"/>
  <c r="BI419" i="3"/>
  <c r="BH419" i="3"/>
  <c r="BG419" i="3"/>
  <c r="BF419" i="3"/>
  <c r="T419" i="3"/>
  <c r="R419" i="3"/>
  <c r="P419" i="3"/>
  <c r="BI409" i="3"/>
  <c r="BH409" i="3"/>
  <c r="BG409" i="3"/>
  <c r="BF409" i="3"/>
  <c r="T409" i="3"/>
  <c r="R409" i="3"/>
  <c r="P409" i="3"/>
  <c r="BI406" i="3"/>
  <c r="BH406" i="3"/>
  <c r="BG406" i="3"/>
  <c r="BF406" i="3"/>
  <c r="T406" i="3"/>
  <c r="R406" i="3"/>
  <c r="P406" i="3"/>
  <c r="BI384" i="3"/>
  <c r="BH384" i="3"/>
  <c r="BG384" i="3"/>
  <c r="BF384" i="3"/>
  <c r="T384" i="3"/>
  <c r="R384" i="3"/>
  <c r="P384" i="3"/>
  <c r="BI381" i="3"/>
  <c r="BH381" i="3"/>
  <c r="BG381" i="3"/>
  <c r="BF381" i="3"/>
  <c r="T381" i="3"/>
  <c r="R381" i="3"/>
  <c r="P381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49" i="3"/>
  <c r="BH349" i="3"/>
  <c r="BG349" i="3"/>
  <c r="BF349" i="3"/>
  <c r="T349" i="3"/>
  <c r="R349" i="3"/>
  <c r="P349" i="3"/>
  <c r="BI345" i="3"/>
  <c r="BH345" i="3"/>
  <c r="BG345" i="3"/>
  <c r="BF345" i="3"/>
  <c r="T345" i="3"/>
  <c r="R345" i="3"/>
  <c r="P345" i="3"/>
  <c r="BI321" i="3"/>
  <c r="BH321" i="3"/>
  <c r="BG321" i="3"/>
  <c r="BF321" i="3"/>
  <c r="T321" i="3"/>
  <c r="R321" i="3"/>
  <c r="P321" i="3"/>
  <c r="BI297" i="3"/>
  <c r="BH297" i="3"/>
  <c r="BG297" i="3"/>
  <c r="BF297" i="3"/>
  <c r="T297" i="3"/>
  <c r="R297" i="3"/>
  <c r="P297" i="3"/>
  <c r="BI273" i="3"/>
  <c r="BH273" i="3"/>
  <c r="BG273" i="3"/>
  <c r="BF273" i="3"/>
  <c r="T273" i="3"/>
  <c r="R273" i="3"/>
  <c r="P273" i="3"/>
  <c r="BI249" i="3"/>
  <c r="BH249" i="3"/>
  <c r="BG249" i="3"/>
  <c r="BF249" i="3"/>
  <c r="T249" i="3"/>
  <c r="R249" i="3"/>
  <c r="P249" i="3"/>
  <c r="BI242" i="3"/>
  <c r="BH242" i="3"/>
  <c r="BG242" i="3"/>
  <c r="BF242" i="3"/>
  <c r="T242" i="3"/>
  <c r="R242" i="3"/>
  <c r="P242" i="3"/>
  <c r="BI235" i="3"/>
  <c r="BH235" i="3"/>
  <c r="BG235" i="3"/>
  <c r="BF235" i="3"/>
  <c r="T235" i="3"/>
  <c r="R235" i="3"/>
  <c r="P235" i="3"/>
  <c r="BI230" i="3"/>
  <c r="BH230" i="3"/>
  <c r="BG230" i="3"/>
  <c r="BF230" i="3"/>
  <c r="T230" i="3"/>
  <c r="R230" i="3"/>
  <c r="P230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7" i="3"/>
  <c r="BH217" i="3"/>
  <c r="BG217" i="3"/>
  <c r="BF217" i="3"/>
  <c r="T217" i="3"/>
  <c r="R217" i="3"/>
  <c r="P217" i="3"/>
  <c r="BI203" i="3"/>
  <c r="BH203" i="3"/>
  <c r="BG203" i="3"/>
  <c r="BF203" i="3"/>
  <c r="T203" i="3"/>
  <c r="R203" i="3"/>
  <c r="P203" i="3"/>
  <c r="BI190" i="3"/>
  <c r="BH190" i="3"/>
  <c r="BG190" i="3"/>
  <c r="BF190" i="3"/>
  <c r="T190" i="3"/>
  <c r="R190" i="3"/>
  <c r="P190" i="3"/>
  <c r="BI181" i="3"/>
  <c r="BH181" i="3"/>
  <c r="BG181" i="3"/>
  <c r="BF181" i="3"/>
  <c r="T181" i="3"/>
  <c r="R181" i="3"/>
  <c r="P181" i="3"/>
  <c r="BI172" i="3"/>
  <c r="BH172" i="3"/>
  <c r="BG172" i="3"/>
  <c r="BF172" i="3"/>
  <c r="T172" i="3"/>
  <c r="R172" i="3"/>
  <c r="P172" i="3"/>
  <c r="BI153" i="3"/>
  <c r="BH153" i="3"/>
  <c r="BG153" i="3"/>
  <c r="BF153" i="3"/>
  <c r="T153" i="3"/>
  <c r="R153" i="3"/>
  <c r="P153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J124" i="3"/>
  <c r="J123" i="3"/>
  <c r="F123" i="3"/>
  <c r="F121" i="3"/>
  <c r="E119" i="3"/>
  <c r="J92" i="3"/>
  <c r="J91" i="3"/>
  <c r="F91" i="3"/>
  <c r="F89" i="3"/>
  <c r="E87" i="3"/>
  <c r="J18" i="3"/>
  <c r="E18" i="3"/>
  <c r="F92" i="3"/>
  <c r="J17" i="3"/>
  <c r="J12" i="3"/>
  <c r="J89" i="3" s="1"/>
  <c r="E7" i="3"/>
  <c r="E85" i="3" s="1"/>
  <c r="J37" i="2"/>
  <c r="J36" i="2"/>
  <c r="AY95" i="1"/>
  <c r="J35" i="2"/>
  <c r="AX95" i="1"/>
  <c r="BI991" i="2"/>
  <c r="BH991" i="2"/>
  <c r="BG991" i="2"/>
  <c r="BF991" i="2"/>
  <c r="T991" i="2"/>
  <c r="T990" i="2"/>
  <c r="R991" i="2"/>
  <c r="R990" i="2"/>
  <c r="P991" i="2"/>
  <c r="P990" i="2"/>
  <c r="BI986" i="2"/>
  <c r="BH986" i="2"/>
  <c r="BG986" i="2"/>
  <c r="BF986" i="2"/>
  <c r="T986" i="2"/>
  <c r="R986" i="2"/>
  <c r="P986" i="2"/>
  <c r="BI977" i="2"/>
  <c r="BH977" i="2"/>
  <c r="BG977" i="2"/>
  <c r="BF977" i="2"/>
  <c r="T977" i="2"/>
  <c r="R977" i="2"/>
  <c r="P977" i="2"/>
  <c r="BI974" i="2"/>
  <c r="BH974" i="2"/>
  <c r="BG974" i="2"/>
  <c r="BF974" i="2"/>
  <c r="T974" i="2"/>
  <c r="R974" i="2"/>
  <c r="P974" i="2"/>
  <c r="BI970" i="2"/>
  <c r="BH970" i="2"/>
  <c r="BG970" i="2"/>
  <c r="BF970" i="2"/>
  <c r="T970" i="2"/>
  <c r="R970" i="2"/>
  <c r="P970" i="2"/>
  <c r="BI967" i="2"/>
  <c r="BH967" i="2"/>
  <c r="BG967" i="2"/>
  <c r="BF967" i="2"/>
  <c r="T967" i="2"/>
  <c r="R967" i="2"/>
  <c r="P967" i="2"/>
  <c r="BI964" i="2"/>
  <c r="BH964" i="2"/>
  <c r="BG964" i="2"/>
  <c r="BF964" i="2"/>
  <c r="T964" i="2"/>
  <c r="R964" i="2"/>
  <c r="P964" i="2"/>
  <c r="BI956" i="2"/>
  <c r="BH956" i="2"/>
  <c r="BG956" i="2"/>
  <c r="BF956" i="2"/>
  <c r="T956" i="2"/>
  <c r="R956" i="2"/>
  <c r="P956" i="2"/>
  <c r="BI945" i="2"/>
  <c r="BH945" i="2"/>
  <c r="BG945" i="2"/>
  <c r="BF945" i="2"/>
  <c r="T945" i="2"/>
  <c r="R945" i="2"/>
  <c r="P945" i="2"/>
  <c r="BI939" i="2"/>
  <c r="BH939" i="2"/>
  <c r="BG939" i="2"/>
  <c r="BF939" i="2"/>
  <c r="T939" i="2"/>
  <c r="R939" i="2"/>
  <c r="P939" i="2"/>
  <c r="BI934" i="2"/>
  <c r="BH934" i="2"/>
  <c r="BG934" i="2"/>
  <c r="BF934" i="2"/>
  <c r="T934" i="2"/>
  <c r="R934" i="2"/>
  <c r="P934" i="2"/>
  <c r="BI925" i="2"/>
  <c r="BH925" i="2"/>
  <c r="BG925" i="2"/>
  <c r="BF925" i="2"/>
  <c r="T925" i="2"/>
  <c r="R925" i="2"/>
  <c r="P925" i="2"/>
  <c r="BI916" i="2"/>
  <c r="BH916" i="2"/>
  <c r="BG916" i="2"/>
  <c r="BF916" i="2"/>
  <c r="T916" i="2"/>
  <c r="R916" i="2"/>
  <c r="P916" i="2"/>
  <c r="BI908" i="2"/>
  <c r="BH908" i="2"/>
  <c r="BG908" i="2"/>
  <c r="BF908" i="2"/>
  <c r="T908" i="2"/>
  <c r="R908" i="2"/>
  <c r="P908" i="2"/>
  <c r="BI899" i="2"/>
  <c r="BH899" i="2"/>
  <c r="BG899" i="2"/>
  <c r="BF899" i="2"/>
  <c r="T899" i="2"/>
  <c r="R899" i="2"/>
  <c r="P899" i="2"/>
  <c r="BI894" i="2"/>
  <c r="BH894" i="2"/>
  <c r="BG894" i="2"/>
  <c r="BF894" i="2"/>
  <c r="T894" i="2"/>
  <c r="R894" i="2"/>
  <c r="P894" i="2"/>
  <c r="BI889" i="2"/>
  <c r="BH889" i="2"/>
  <c r="BG889" i="2"/>
  <c r="BF889" i="2"/>
  <c r="T889" i="2"/>
  <c r="R889" i="2"/>
  <c r="P889" i="2"/>
  <c r="BI883" i="2"/>
  <c r="BH883" i="2"/>
  <c r="BG883" i="2"/>
  <c r="BF883" i="2"/>
  <c r="T883" i="2"/>
  <c r="R883" i="2"/>
  <c r="P883" i="2"/>
  <c r="BI878" i="2"/>
  <c r="BH878" i="2"/>
  <c r="BG878" i="2"/>
  <c r="BF878" i="2"/>
  <c r="T878" i="2"/>
  <c r="R878" i="2"/>
  <c r="P878" i="2"/>
  <c r="BI873" i="2"/>
  <c r="BH873" i="2"/>
  <c r="BG873" i="2"/>
  <c r="BF873" i="2"/>
  <c r="T873" i="2"/>
  <c r="R873" i="2"/>
  <c r="P873" i="2"/>
  <c r="BI867" i="2"/>
  <c r="BH867" i="2"/>
  <c r="BG867" i="2"/>
  <c r="BF867" i="2"/>
  <c r="T867" i="2"/>
  <c r="R867" i="2"/>
  <c r="P867" i="2"/>
  <c r="BI862" i="2"/>
  <c r="BH862" i="2"/>
  <c r="BG862" i="2"/>
  <c r="BF862" i="2"/>
  <c r="T862" i="2"/>
  <c r="R862" i="2"/>
  <c r="P862" i="2"/>
  <c r="BI857" i="2"/>
  <c r="BH857" i="2"/>
  <c r="BG857" i="2"/>
  <c r="BF857" i="2"/>
  <c r="T857" i="2"/>
  <c r="R857" i="2"/>
  <c r="P857" i="2"/>
  <c r="BI851" i="2"/>
  <c r="BH851" i="2"/>
  <c r="BG851" i="2"/>
  <c r="BF851" i="2"/>
  <c r="T851" i="2"/>
  <c r="R851" i="2"/>
  <c r="P851" i="2"/>
  <c r="BI840" i="2"/>
  <c r="BH840" i="2"/>
  <c r="BG840" i="2"/>
  <c r="BF840" i="2"/>
  <c r="T840" i="2"/>
  <c r="R840" i="2"/>
  <c r="P840" i="2"/>
  <c r="BI833" i="2"/>
  <c r="BH833" i="2"/>
  <c r="BG833" i="2"/>
  <c r="BF833" i="2"/>
  <c r="T833" i="2"/>
  <c r="R833" i="2"/>
  <c r="P833" i="2"/>
  <c r="BI827" i="2"/>
  <c r="BH827" i="2"/>
  <c r="BG827" i="2"/>
  <c r="BF827" i="2"/>
  <c r="T827" i="2"/>
  <c r="R827" i="2"/>
  <c r="P827" i="2"/>
  <c r="BI821" i="2"/>
  <c r="BH821" i="2"/>
  <c r="BG821" i="2"/>
  <c r="BF821" i="2"/>
  <c r="T821" i="2"/>
  <c r="R821" i="2"/>
  <c r="P821" i="2"/>
  <c r="BI814" i="2"/>
  <c r="BH814" i="2"/>
  <c r="BG814" i="2"/>
  <c r="BF814" i="2"/>
  <c r="T814" i="2"/>
  <c r="R814" i="2"/>
  <c r="P814" i="2"/>
  <c r="BI803" i="2"/>
  <c r="BH803" i="2"/>
  <c r="BG803" i="2"/>
  <c r="BF803" i="2"/>
  <c r="T803" i="2"/>
  <c r="R803" i="2"/>
  <c r="P803" i="2"/>
  <c r="BI794" i="2"/>
  <c r="BH794" i="2"/>
  <c r="BG794" i="2"/>
  <c r="BF794" i="2"/>
  <c r="T794" i="2"/>
  <c r="R794" i="2"/>
  <c r="P794" i="2"/>
  <c r="BI787" i="2"/>
  <c r="BH787" i="2"/>
  <c r="BG787" i="2"/>
  <c r="BF787" i="2"/>
  <c r="T787" i="2"/>
  <c r="R787" i="2"/>
  <c r="P787" i="2"/>
  <c r="BI776" i="2"/>
  <c r="BH776" i="2"/>
  <c r="BG776" i="2"/>
  <c r="BF776" i="2"/>
  <c r="T776" i="2"/>
  <c r="R776" i="2"/>
  <c r="P776" i="2"/>
  <c r="BI770" i="2"/>
  <c r="BH770" i="2"/>
  <c r="BG770" i="2"/>
  <c r="BF770" i="2"/>
  <c r="T770" i="2"/>
  <c r="R770" i="2"/>
  <c r="P770" i="2"/>
  <c r="BI765" i="2"/>
  <c r="BH765" i="2"/>
  <c r="BG765" i="2"/>
  <c r="BF765" i="2"/>
  <c r="T765" i="2"/>
  <c r="R765" i="2"/>
  <c r="P765" i="2"/>
  <c r="BI760" i="2"/>
  <c r="BH760" i="2"/>
  <c r="BG760" i="2"/>
  <c r="BF760" i="2"/>
  <c r="T760" i="2"/>
  <c r="R760" i="2"/>
  <c r="P760" i="2"/>
  <c r="BI754" i="2"/>
  <c r="BH754" i="2"/>
  <c r="BG754" i="2"/>
  <c r="BF754" i="2"/>
  <c r="T754" i="2"/>
  <c r="R754" i="2"/>
  <c r="P754" i="2"/>
  <c r="BI748" i="2"/>
  <c r="BH748" i="2"/>
  <c r="BG748" i="2"/>
  <c r="BF748" i="2"/>
  <c r="T748" i="2"/>
  <c r="R748" i="2"/>
  <c r="P748" i="2"/>
  <c r="BI742" i="2"/>
  <c r="BH742" i="2"/>
  <c r="BG742" i="2"/>
  <c r="BF742" i="2"/>
  <c r="T742" i="2"/>
  <c r="R742" i="2"/>
  <c r="P742" i="2"/>
  <c r="BI737" i="2"/>
  <c r="BH737" i="2"/>
  <c r="BG737" i="2"/>
  <c r="BF737" i="2"/>
  <c r="T737" i="2"/>
  <c r="R737" i="2"/>
  <c r="P737" i="2"/>
  <c r="BI732" i="2"/>
  <c r="BH732" i="2"/>
  <c r="BG732" i="2"/>
  <c r="BF732" i="2"/>
  <c r="T732" i="2"/>
  <c r="R732" i="2"/>
  <c r="P732" i="2"/>
  <c r="BI726" i="2"/>
  <c r="BH726" i="2"/>
  <c r="BG726" i="2"/>
  <c r="BF726" i="2"/>
  <c r="T726" i="2"/>
  <c r="R726" i="2"/>
  <c r="P726" i="2"/>
  <c r="BI721" i="2"/>
  <c r="BH721" i="2"/>
  <c r="BG721" i="2"/>
  <c r="BF721" i="2"/>
  <c r="T721" i="2"/>
  <c r="R721" i="2"/>
  <c r="P721" i="2"/>
  <c r="BI716" i="2"/>
  <c r="BH716" i="2"/>
  <c r="BG716" i="2"/>
  <c r="BF716" i="2"/>
  <c r="T716" i="2"/>
  <c r="R716" i="2"/>
  <c r="P716" i="2"/>
  <c r="BI710" i="2"/>
  <c r="BH710" i="2"/>
  <c r="BG710" i="2"/>
  <c r="BF710" i="2"/>
  <c r="T710" i="2"/>
  <c r="R710" i="2"/>
  <c r="P710" i="2"/>
  <c r="BI705" i="2"/>
  <c r="BH705" i="2"/>
  <c r="BG705" i="2"/>
  <c r="BF705" i="2"/>
  <c r="T705" i="2"/>
  <c r="R705" i="2"/>
  <c r="P705" i="2"/>
  <c r="BI700" i="2"/>
  <c r="BH700" i="2"/>
  <c r="BG700" i="2"/>
  <c r="BF700" i="2"/>
  <c r="T700" i="2"/>
  <c r="R700" i="2"/>
  <c r="P700" i="2"/>
  <c r="BI694" i="2"/>
  <c r="BH694" i="2"/>
  <c r="BG694" i="2"/>
  <c r="BF694" i="2"/>
  <c r="T694" i="2"/>
  <c r="R694" i="2"/>
  <c r="P694" i="2"/>
  <c r="BI689" i="2"/>
  <c r="BH689" i="2"/>
  <c r="BG689" i="2"/>
  <c r="BF689" i="2"/>
  <c r="T689" i="2"/>
  <c r="R689" i="2"/>
  <c r="P689" i="2"/>
  <c r="BI684" i="2"/>
  <c r="BH684" i="2"/>
  <c r="BG684" i="2"/>
  <c r="BF684" i="2"/>
  <c r="T684" i="2"/>
  <c r="R684" i="2"/>
  <c r="P684" i="2"/>
  <c r="BI678" i="2"/>
  <c r="BH678" i="2"/>
  <c r="BG678" i="2"/>
  <c r="BF678" i="2"/>
  <c r="T678" i="2"/>
  <c r="R678" i="2"/>
  <c r="P678" i="2"/>
  <c r="BI673" i="2"/>
  <c r="BH673" i="2"/>
  <c r="BG673" i="2"/>
  <c r="BF673" i="2"/>
  <c r="T673" i="2"/>
  <c r="R673" i="2"/>
  <c r="P673" i="2"/>
  <c r="BI668" i="2"/>
  <c r="BH668" i="2"/>
  <c r="BG668" i="2"/>
  <c r="BF668" i="2"/>
  <c r="T668" i="2"/>
  <c r="R668" i="2"/>
  <c r="P668" i="2"/>
  <c r="BI662" i="2"/>
  <c r="BH662" i="2"/>
  <c r="BG662" i="2"/>
  <c r="BF662" i="2"/>
  <c r="T662" i="2"/>
  <c r="R662" i="2"/>
  <c r="P662" i="2"/>
  <c r="BI656" i="2"/>
  <c r="BH656" i="2"/>
  <c r="BG656" i="2"/>
  <c r="BF656" i="2"/>
  <c r="T656" i="2"/>
  <c r="R656" i="2"/>
  <c r="P656" i="2"/>
  <c r="BI650" i="2"/>
  <c r="BH650" i="2"/>
  <c r="BG650" i="2"/>
  <c r="BF650" i="2"/>
  <c r="T650" i="2"/>
  <c r="R650" i="2"/>
  <c r="P650" i="2"/>
  <c r="BI644" i="2"/>
  <c r="BH644" i="2"/>
  <c r="BG644" i="2"/>
  <c r="BF644" i="2"/>
  <c r="T644" i="2"/>
  <c r="R644" i="2"/>
  <c r="P644" i="2"/>
  <c r="BI638" i="2"/>
  <c r="BH638" i="2"/>
  <c r="BG638" i="2"/>
  <c r="BF638" i="2"/>
  <c r="T638" i="2"/>
  <c r="R638" i="2"/>
  <c r="P638" i="2"/>
  <c r="BI632" i="2"/>
  <c r="BH632" i="2"/>
  <c r="BG632" i="2"/>
  <c r="BF632" i="2"/>
  <c r="T632" i="2"/>
  <c r="R632" i="2"/>
  <c r="P632" i="2"/>
  <c r="BI626" i="2"/>
  <c r="BH626" i="2"/>
  <c r="BG626" i="2"/>
  <c r="BF626" i="2"/>
  <c r="T626" i="2"/>
  <c r="R626" i="2"/>
  <c r="P626" i="2"/>
  <c r="BI620" i="2"/>
  <c r="BH620" i="2"/>
  <c r="BG620" i="2"/>
  <c r="BF620" i="2"/>
  <c r="T620" i="2"/>
  <c r="R620" i="2"/>
  <c r="P620" i="2"/>
  <c r="BI613" i="2"/>
  <c r="BH613" i="2"/>
  <c r="BG613" i="2"/>
  <c r="BF613" i="2"/>
  <c r="T613" i="2"/>
  <c r="R613" i="2"/>
  <c r="P613" i="2"/>
  <c r="BI607" i="2"/>
  <c r="BH607" i="2"/>
  <c r="BG607" i="2"/>
  <c r="BF607" i="2"/>
  <c r="T607" i="2"/>
  <c r="R607" i="2"/>
  <c r="P607" i="2"/>
  <c r="BI602" i="2"/>
  <c r="BH602" i="2"/>
  <c r="BG602" i="2"/>
  <c r="BF602" i="2"/>
  <c r="T602" i="2"/>
  <c r="R602" i="2"/>
  <c r="P602" i="2"/>
  <c r="BI597" i="2"/>
  <c r="BH597" i="2"/>
  <c r="BG597" i="2"/>
  <c r="BF597" i="2"/>
  <c r="T597" i="2"/>
  <c r="R597" i="2"/>
  <c r="P597" i="2"/>
  <c r="BI591" i="2"/>
  <c r="BH591" i="2"/>
  <c r="BG591" i="2"/>
  <c r="BF591" i="2"/>
  <c r="T591" i="2"/>
  <c r="R591" i="2"/>
  <c r="P591" i="2"/>
  <c r="BI585" i="2"/>
  <c r="BH585" i="2"/>
  <c r="BG585" i="2"/>
  <c r="BF585" i="2"/>
  <c r="T585" i="2"/>
  <c r="R585" i="2"/>
  <c r="P585" i="2"/>
  <c r="BI579" i="2"/>
  <c r="BH579" i="2"/>
  <c r="BG579" i="2"/>
  <c r="BF579" i="2"/>
  <c r="T579" i="2"/>
  <c r="R579" i="2"/>
  <c r="P579" i="2"/>
  <c r="BI572" i="2"/>
  <c r="BH572" i="2"/>
  <c r="BG572" i="2"/>
  <c r="BF572" i="2"/>
  <c r="T572" i="2"/>
  <c r="R572" i="2"/>
  <c r="P572" i="2"/>
  <c r="BI566" i="2"/>
  <c r="BH566" i="2"/>
  <c r="BG566" i="2"/>
  <c r="BF566" i="2"/>
  <c r="T566" i="2"/>
  <c r="R566" i="2"/>
  <c r="P566" i="2"/>
  <c r="BI559" i="2"/>
  <c r="BH559" i="2"/>
  <c r="BG559" i="2"/>
  <c r="BF559" i="2"/>
  <c r="T559" i="2"/>
  <c r="R559" i="2"/>
  <c r="P559" i="2"/>
  <c r="BI552" i="2"/>
  <c r="BH552" i="2"/>
  <c r="BG552" i="2"/>
  <c r="BF552" i="2"/>
  <c r="T552" i="2"/>
  <c r="R552" i="2"/>
  <c r="P552" i="2"/>
  <c r="BI546" i="2"/>
  <c r="BH546" i="2"/>
  <c r="BG546" i="2"/>
  <c r="BF546" i="2"/>
  <c r="T546" i="2"/>
  <c r="R546" i="2"/>
  <c r="P546" i="2"/>
  <c r="BI540" i="2"/>
  <c r="BH540" i="2"/>
  <c r="BG540" i="2"/>
  <c r="BF540" i="2"/>
  <c r="T540" i="2"/>
  <c r="R540" i="2"/>
  <c r="P540" i="2"/>
  <c r="BI533" i="2"/>
  <c r="BH533" i="2"/>
  <c r="BG533" i="2"/>
  <c r="BF533" i="2"/>
  <c r="T533" i="2"/>
  <c r="R533" i="2"/>
  <c r="P533" i="2"/>
  <c r="BI527" i="2"/>
  <c r="BH527" i="2"/>
  <c r="BG527" i="2"/>
  <c r="BF527" i="2"/>
  <c r="T527" i="2"/>
  <c r="R527" i="2"/>
  <c r="P527" i="2"/>
  <c r="BI521" i="2"/>
  <c r="BH521" i="2"/>
  <c r="BG521" i="2"/>
  <c r="BF521" i="2"/>
  <c r="T521" i="2"/>
  <c r="R521" i="2"/>
  <c r="P521" i="2"/>
  <c r="BI515" i="2"/>
  <c r="BH515" i="2"/>
  <c r="BG515" i="2"/>
  <c r="BF515" i="2"/>
  <c r="T515" i="2"/>
  <c r="R515" i="2"/>
  <c r="P515" i="2"/>
  <c r="BI510" i="2"/>
  <c r="BH510" i="2"/>
  <c r="BG510" i="2"/>
  <c r="BF510" i="2"/>
  <c r="T510" i="2"/>
  <c r="R510" i="2"/>
  <c r="P510" i="2"/>
  <c r="BI505" i="2"/>
  <c r="BH505" i="2"/>
  <c r="BG505" i="2"/>
  <c r="BF505" i="2"/>
  <c r="T505" i="2"/>
  <c r="R505" i="2"/>
  <c r="P505" i="2"/>
  <c r="BI499" i="2"/>
  <c r="BH499" i="2"/>
  <c r="BG499" i="2"/>
  <c r="BF499" i="2"/>
  <c r="T499" i="2"/>
  <c r="R499" i="2"/>
  <c r="P499" i="2"/>
  <c r="BI492" i="2"/>
  <c r="BH492" i="2"/>
  <c r="BG492" i="2"/>
  <c r="BF492" i="2"/>
  <c r="T492" i="2"/>
  <c r="R492" i="2"/>
  <c r="P492" i="2"/>
  <c r="BI485" i="2"/>
  <c r="BH485" i="2"/>
  <c r="BG485" i="2"/>
  <c r="BF485" i="2"/>
  <c r="T485" i="2"/>
  <c r="R485" i="2"/>
  <c r="P485" i="2"/>
  <c r="BI479" i="2"/>
  <c r="BH479" i="2"/>
  <c r="BG479" i="2"/>
  <c r="BF479" i="2"/>
  <c r="T479" i="2"/>
  <c r="R479" i="2"/>
  <c r="P479" i="2"/>
  <c r="BI472" i="2"/>
  <c r="BH472" i="2"/>
  <c r="BG472" i="2"/>
  <c r="BF472" i="2"/>
  <c r="T472" i="2"/>
  <c r="R472" i="2"/>
  <c r="P472" i="2"/>
  <c r="BI465" i="2"/>
  <c r="BH465" i="2"/>
  <c r="BG465" i="2"/>
  <c r="BF465" i="2"/>
  <c r="T465" i="2"/>
  <c r="R465" i="2"/>
  <c r="P465" i="2"/>
  <c r="BI458" i="2"/>
  <c r="BH458" i="2"/>
  <c r="BG458" i="2"/>
  <c r="BF458" i="2"/>
  <c r="T458" i="2"/>
  <c r="R458" i="2"/>
  <c r="P458" i="2"/>
  <c r="BI451" i="2"/>
  <c r="BH451" i="2"/>
  <c r="BG451" i="2"/>
  <c r="BF451" i="2"/>
  <c r="T451" i="2"/>
  <c r="R451" i="2"/>
  <c r="P451" i="2"/>
  <c r="BI444" i="2"/>
  <c r="BH444" i="2"/>
  <c r="BG444" i="2"/>
  <c r="BF444" i="2"/>
  <c r="T444" i="2"/>
  <c r="R444" i="2"/>
  <c r="P444" i="2"/>
  <c r="BI436" i="2"/>
  <c r="BH436" i="2"/>
  <c r="BG436" i="2"/>
  <c r="BF436" i="2"/>
  <c r="T436" i="2"/>
  <c r="R436" i="2"/>
  <c r="P436" i="2"/>
  <c r="BI429" i="2"/>
  <c r="BH429" i="2"/>
  <c r="BG429" i="2"/>
  <c r="BF429" i="2"/>
  <c r="T429" i="2"/>
  <c r="R429" i="2"/>
  <c r="P429" i="2"/>
  <c r="BI422" i="2"/>
  <c r="BH422" i="2"/>
  <c r="BG422" i="2"/>
  <c r="BF422" i="2"/>
  <c r="T422" i="2"/>
  <c r="R422" i="2"/>
  <c r="P422" i="2"/>
  <c r="BI415" i="2"/>
  <c r="BH415" i="2"/>
  <c r="BG415" i="2"/>
  <c r="BF415" i="2"/>
  <c r="T415" i="2"/>
  <c r="R415" i="2"/>
  <c r="P415" i="2"/>
  <c r="BI404" i="2"/>
  <c r="BH404" i="2"/>
  <c r="BG404" i="2"/>
  <c r="BF404" i="2"/>
  <c r="T404" i="2"/>
  <c r="R404" i="2"/>
  <c r="P404" i="2"/>
  <c r="BI397" i="2"/>
  <c r="BH397" i="2"/>
  <c r="BG397" i="2"/>
  <c r="BF397" i="2"/>
  <c r="T397" i="2"/>
  <c r="R397" i="2"/>
  <c r="P397" i="2"/>
  <c r="BI386" i="2"/>
  <c r="BH386" i="2"/>
  <c r="BG386" i="2"/>
  <c r="BF386" i="2"/>
  <c r="T386" i="2"/>
  <c r="R386" i="2"/>
  <c r="P386" i="2"/>
  <c r="BI379" i="2"/>
  <c r="BH379" i="2"/>
  <c r="BG379" i="2"/>
  <c r="BF379" i="2"/>
  <c r="T379" i="2"/>
  <c r="R379" i="2"/>
  <c r="P379" i="2"/>
  <c r="BI369" i="2"/>
  <c r="BH369" i="2"/>
  <c r="BG369" i="2"/>
  <c r="BF369" i="2"/>
  <c r="T369" i="2"/>
  <c r="R369" i="2"/>
  <c r="P369" i="2"/>
  <c r="BI360" i="2"/>
  <c r="BH360" i="2"/>
  <c r="BG360" i="2"/>
  <c r="BF360" i="2"/>
  <c r="T360" i="2"/>
  <c r="R360" i="2"/>
  <c r="P360" i="2"/>
  <c r="BI351" i="2"/>
  <c r="BH351" i="2"/>
  <c r="BG351" i="2"/>
  <c r="BF351" i="2"/>
  <c r="T351" i="2"/>
  <c r="R351" i="2"/>
  <c r="P351" i="2"/>
  <c r="BI340" i="2"/>
  <c r="BH340" i="2"/>
  <c r="BG340" i="2"/>
  <c r="BF340" i="2"/>
  <c r="T340" i="2"/>
  <c r="R340" i="2"/>
  <c r="P340" i="2"/>
  <c r="BI330" i="2"/>
  <c r="BH330" i="2"/>
  <c r="BG330" i="2"/>
  <c r="BF330" i="2"/>
  <c r="T330" i="2"/>
  <c r="T329" i="2"/>
  <c r="R330" i="2"/>
  <c r="R329" i="2"/>
  <c r="P330" i="2"/>
  <c r="P329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0" i="2"/>
  <c r="BH270" i="2"/>
  <c r="BG270" i="2"/>
  <c r="BF270" i="2"/>
  <c r="T270" i="2"/>
  <c r="R270" i="2"/>
  <c r="P270" i="2"/>
  <c r="BI259" i="2"/>
  <c r="BH259" i="2"/>
  <c r="BG259" i="2"/>
  <c r="BF259" i="2"/>
  <c r="T259" i="2"/>
  <c r="R259" i="2"/>
  <c r="P259" i="2"/>
  <c r="BI248" i="2"/>
  <c r="BH248" i="2"/>
  <c r="BG248" i="2"/>
  <c r="BF248" i="2"/>
  <c r="T248" i="2"/>
  <c r="R248" i="2"/>
  <c r="P248" i="2"/>
  <c r="BI239" i="2"/>
  <c r="BH239" i="2"/>
  <c r="BG239" i="2"/>
  <c r="BF239" i="2"/>
  <c r="T239" i="2"/>
  <c r="R239" i="2"/>
  <c r="P239" i="2"/>
  <c r="BI232" i="2"/>
  <c r="BH232" i="2"/>
  <c r="BG232" i="2"/>
  <c r="BF232" i="2"/>
  <c r="T232" i="2"/>
  <c r="R232" i="2"/>
  <c r="P232" i="2"/>
  <c r="BI223" i="2"/>
  <c r="BH223" i="2"/>
  <c r="BG223" i="2"/>
  <c r="BF223" i="2"/>
  <c r="T223" i="2"/>
  <c r="R223" i="2"/>
  <c r="P223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85" i="2"/>
  <c r="BH185" i="2"/>
  <c r="BG185" i="2"/>
  <c r="BF185" i="2"/>
  <c r="T185" i="2"/>
  <c r="R185" i="2"/>
  <c r="P185" i="2"/>
  <c r="BI176" i="2"/>
  <c r="BH176" i="2"/>
  <c r="BG176" i="2"/>
  <c r="BF176" i="2"/>
  <c r="T176" i="2"/>
  <c r="R176" i="2"/>
  <c r="P176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47" i="2"/>
  <c r="BH147" i="2"/>
  <c r="BG147" i="2"/>
  <c r="BF147" i="2"/>
  <c r="T147" i="2"/>
  <c r="R147" i="2"/>
  <c r="P147" i="2"/>
  <c r="BI140" i="2"/>
  <c r="BH140" i="2"/>
  <c r="BG140" i="2"/>
  <c r="BF140" i="2"/>
  <c r="T140" i="2"/>
  <c r="R140" i="2"/>
  <c r="P140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J977" i="2"/>
  <c r="J967" i="2"/>
  <c r="BK925" i="2"/>
  <c r="BK883" i="2"/>
  <c r="J851" i="2"/>
  <c r="J770" i="2"/>
  <c r="BK748" i="2"/>
  <c r="J721" i="2"/>
  <c r="BK678" i="2"/>
  <c r="BK626" i="2"/>
  <c r="BK579" i="2"/>
  <c r="BK552" i="2"/>
  <c r="BK499" i="2"/>
  <c r="J451" i="2"/>
  <c r="BK422" i="2"/>
  <c r="J369" i="2"/>
  <c r="BK330" i="2"/>
  <c r="BK285" i="2"/>
  <c r="BK248" i="2"/>
  <c r="J214" i="2"/>
  <c r="J128" i="2"/>
  <c r="BK970" i="2"/>
  <c r="BK916" i="2"/>
  <c r="J883" i="2"/>
  <c r="J857" i="2"/>
  <c r="J821" i="2"/>
  <c r="BK787" i="2"/>
  <c r="BK705" i="2"/>
  <c r="J650" i="2"/>
  <c r="J602" i="2"/>
  <c r="BK546" i="2"/>
  <c r="BK510" i="2"/>
  <c r="BK429" i="2"/>
  <c r="J330" i="2"/>
  <c r="J204" i="2"/>
  <c r="J170" i="2"/>
  <c r="BK128" i="2"/>
  <c r="J964" i="2"/>
  <c r="J916" i="2"/>
  <c r="BK873" i="2"/>
  <c r="BK851" i="2"/>
  <c r="J787" i="2"/>
  <c r="J748" i="2"/>
  <c r="J700" i="2"/>
  <c r="BK668" i="2"/>
  <c r="J613" i="2"/>
  <c r="J552" i="2"/>
  <c r="J521" i="2"/>
  <c r="J510" i="2"/>
  <c r="BK458" i="2"/>
  <c r="J379" i="2"/>
  <c r="BK289" i="2"/>
  <c r="BK199" i="2"/>
  <c r="BK164" i="2"/>
  <c r="BK776" i="2"/>
  <c r="BK700" i="2"/>
  <c r="BK638" i="2"/>
  <c r="BK602" i="2"/>
  <c r="BK521" i="2"/>
  <c r="J472" i="2"/>
  <c r="J444" i="2"/>
  <c r="J292" i="2"/>
  <c r="BK270" i="2"/>
  <c r="BK223" i="2"/>
  <c r="J147" i="2"/>
  <c r="BK1224" i="3"/>
  <c r="J1216" i="3"/>
  <c r="J1209" i="3"/>
  <c r="J1176" i="3"/>
  <c r="J1144" i="3"/>
  <c r="J1083" i="3"/>
  <c r="J1051" i="3"/>
  <c r="BK1018" i="3"/>
  <c r="BK994" i="3"/>
  <c r="J939" i="3"/>
  <c r="BK866" i="3"/>
  <c r="BK796" i="3"/>
  <c r="BK688" i="3"/>
  <c r="J575" i="3"/>
  <c r="J553" i="3"/>
  <c r="J469" i="3"/>
  <c r="J406" i="3"/>
  <c r="J349" i="3"/>
  <c r="J230" i="3"/>
  <c r="BK172" i="3"/>
  <c r="BK1176" i="3"/>
  <c r="J1057" i="3"/>
  <c r="J951" i="3"/>
  <c r="J796" i="3"/>
  <c r="J742" i="3"/>
  <c r="J419" i="3"/>
  <c r="BK349" i="3"/>
  <c r="BK230" i="3"/>
  <c r="J181" i="3"/>
  <c r="BK1153" i="3"/>
  <c r="BK1083" i="3"/>
  <c r="BK1003" i="3"/>
  <c r="BK883" i="3"/>
  <c r="BK828" i="3"/>
  <c r="BK765" i="3"/>
  <c r="J722" i="3"/>
  <c r="J632" i="3"/>
  <c r="BK575" i="3"/>
  <c r="J511" i="3"/>
  <c r="BK419" i="3"/>
  <c r="BK356" i="3"/>
  <c r="J297" i="3"/>
  <c r="BK235" i="3"/>
  <c r="BK203" i="3"/>
  <c r="J153" i="3"/>
  <c r="BK1072" i="3"/>
  <c r="J1027" i="3"/>
  <c r="J985" i="3"/>
  <c r="BK945" i="3"/>
  <c r="BK916" i="3"/>
  <c r="J849" i="3"/>
  <c r="J809" i="3"/>
  <c r="BK722" i="3"/>
  <c r="BK590" i="3"/>
  <c r="J544" i="3"/>
  <c r="BK171" i="4"/>
  <c r="J143" i="4"/>
  <c r="BK126" i="4"/>
  <c r="BK155" i="4"/>
  <c r="BK137" i="4"/>
  <c r="BK178" i="4"/>
  <c r="J158" i="4"/>
  <c r="BK140" i="4"/>
  <c r="J171" i="4"/>
  <c r="J970" i="2"/>
  <c r="BK934" i="2"/>
  <c r="BK894" i="2"/>
  <c r="BK878" i="2"/>
  <c r="BK827" i="2"/>
  <c r="J760" i="2"/>
  <c r="J716" i="2"/>
  <c r="J673" i="2"/>
  <c r="BK597" i="2"/>
  <c r="BK572" i="2"/>
  <c r="J505" i="2"/>
  <c r="J492" i="2"/>
  <c r="J429" i="2"/>
  <c r="BK386" i="2"/>
  <c r="BK340" i="2"/>
  <c r="BK292" i="2"/>
  <c r="J270" i="2"/>
  <c r="J239" i="2"/>
  <c r="BK170" i="2"/>
  <c r="J991" i="2"/>
  <c r="BK967" i="2"/>
  <c r="J934" i="2"/>
  <c r="BK889" i="2"/>
  <c r="BK862" i="2"/>
  <c r="J827" i="2"/>
  <c r="J794" i="2"/>
  <c r="J737" i="2"/>
  <c r="J694" i="2"/>
  <c r="BK644" i="2"/>
  <c r="BK607" i="2"/>
  <c r="J579" i="2"/>
  <c r="J533" i="2"/>
  <c r="J458" i="2"/>
  <c r="BK379" i="2"/>
  <c r="BK304" i="2"/>
  <c r="J185" i="2"/>
  <c r="BK140" i="2"/>
  <c r="BK974" i="2"/>
  <c r="J945" i="2"/>
  <c r="J908" i="2"/>
  <c r="J867" i="2"/>
  <c r="BK821" i="2"/>
  <c r="BK721" i="2"/>
  <c r="BK689" i="2"/>
  <c r="J656" i="2"/>
  <c r="J572" i="2"/>
  <c r="J527" i="2"/>
  <c r="J499" i="2"/>
  <c r="BK415" i="2"/>
  <c r="J321" i="2"/>
  <c r="BK204" i="2"/>
  <c r="J158" i="2"/>
  <c r="BK760" i="2"/>
  <c r="J726" i="2"/>
  <c r="BK662" i="2"/>
  <c r="BK632" i="2"/>
  <c r="J597" i="2"/>
  <c r="BK505" i="2"/>
  <c r="J465" i="2"/>
  <c r="J404" i="2"/>
  <c r="BK307" i="2"/>
  <c r="J285" i="2"/>
  <c r="J232" i="2"/>
  <c r="J194" i="2"/>
  <c r="BK1230" i="3"/>
  <c r="BK1219" i="3"/>
  <c r="BK1212" i="3"/>
  <c r="BK1203" i="3"/>
  <c r="J1167" i="3"/>
  <c r="J1135" i="3"/>
  <c r="J1090" i="3"/>
  <c r="BK1057" i="3"/>
  <c r="J1009" i="3"/>
  <c r="BK968" i="3"/>
  <c r="J906" i="3"/>
  <c r="J858" i="3"/>
  <c r="J782" i="3"/>
  <c r="J671" i="3"/>
  <c r="BK567" i="3"/>
  <c r="J528" i="3"/>
  <c r="BK409" i="3"/>
  <c r="BK353" i="3"/>
  <c r="BK297" i="3"/>
  <c r="J203" i="3"/>
  <c r="J1203" i="3"/>
  <c r="BK1167" i="3"/>
  <c r="J1033" i="3"/>
  <c r="BK906" i="3"/>
  <c r="BK816" i="3"/>
  <c r="J749" i="3"/>
  <c r="BK427" i="3"/>
  <c r="BK381" i="3"/>
  <c r="BK273" i="3"/>
  <c r="BK225" i="3"/>
  <c r="BK136" i="3"/>
  <c r="BK1118" i="3"/>
  <c r="BK962" i="3"/>
  <c r="J916" i="3"/>
  <c r="J874" i="3"/>
  <c r="J822" i="3"/>
  <c r="BK671" i="3"/>
  <c r="BK608" i="3"/>
  <c r="J559" i="3"/>
  <c r="BK445" i="3"/>
  <c r="BK406" i="3"/>
  <c r="J345" i="3"/>
  <c r="J273" i="3"/>
  <c r="J225" i="3"/>
  <c r="BK181" i="3"/>
  <c r="BK130" i="3"/>
  <c r="BK1135" i="3"/>
  <c r="J1039" i="3"/>
  <c r="J994" i="3"/>
  <c r="BK939" i="3"/>
  <c r="BK874" i="3"/>
  <c r="J842" i="3"/>
  <c r="J816" i="3"/>
  <c r="J735" i="3"/>
  <c r="J713" i="3"/>
  <c r="BK528" i="3"/>
  <c r="BK147" i="4"/>
  <c r="J132" i="4"/>
  <c r="J178" i="4"/>
  <c r="J152" i="4"/>
  <c r="BK132" i="4"/>
  <c r="J155" i="4"/>
  <c r="BK129" i="4"/>
  <c r="J184" i="4"/>
  <c r="BK143" i="4"/>
  <c r="J974" i="2"/>
  <c r="BK945" i="2"/>
  <c r="BK899" i="2"/>
  <c r="BK867" i="2"/>
  <c r="J833" i="2"/>
  <c r="BK765" i="2"/>
  <c r="J742" i="2"/>
  <c r="BK710" i="2"/>
  <c r="BK650" i="2"/>
  <c r="J591" i="2"/>
  <c r="BK559" i="2"/>
  <c r="J540" i="2"/>
  <c r="BK485" i="2"/>
  <c r="J436" i="2"/>
  <c r="J397" i="2"/>
  <c r="BK351" i="2"/>
  <c r="BK321" i="2"/>
  <c r="BK281" i="2"/>
  <c r="J223" i="2"/>
  <c r="J176" i="2"/>
  <c r="BK986" i="2"/>
  <c r="J939" i="2"/>
  <c r="J894" i="2"/>
  <c r="J878" i="2"/>
  <c r="BK833" i="2"/>
  <c r="J803" i="2"/>
  <c r="J776" i="2"/>
  <c r="BK726" i="2"/>
  <c r="BK673" i="2"/>
  <c r="J632" i="2"/>
  <c r="BK566" i="2"/>
  <c r="BK527" i="2"/>
  <c r="BK465" i="2"/>
  <c r="J386" i="2"/>
  <c r="J340" i="2"/>
  <c r="BK209" i="2"/>
  <c r="BK176" i="2"/>
  <c r="AS94" i="1"/>
  <c r="J840" i="2"/>
  <c r="BK770" i="2"/>
  <c r="BK742" i="2"/>
  <c r="J678" i="2"/>
  <c r="J620" i="2"/>
  <c r="BK533" i="2"/>
  <c r="J515" i="2"/>
  <c r="J479" i="2"/>
  <c r="BK397" i="2"/>
  <c r="J307" i="2"/>
  <c r="BK214" i="2"/>
  <c r="BK185" i="2"/>
  <c r="BK147" i="2"/>
  <c r="BK737" i="2"/>
  <c r="J705" i="2"/>
  <c r="J689" i="2"/>
  <c r="J626" i="2"/>
  <c r="BK591" i="2"/>
  <c r="J485" i="2"/>
  <c r="BK451" i="2"/>
  <c r="J360" i="2"/>
  <c r="J304" i="2"/>
  <c r="BK259" i="2"/>
  <c r="J209" i="2"/>
  <c r="J140" i="2"/>
  <c r="J1224" i="3"/>
  <c r="BK1216" i="3"/>
  <c r="J1212" i="3"/>
  <c r="BK1194" i="3"/>
  <c r="J1153" i="3"/>
  <c r="J1103" i="3"/>
  <c r="BK1077" i="3"/>
  <c r="BK1045" i="3"/>
  <c r="J1003" i="3"/>
  <c r="J962" i="3"/>
  <c r="J933" i="3"/>
  <c r="J889" i="3"/>
  <c r="J835" i="3"/>
  <c r="J728" i="3"/>
  <c r="J608" i="3"/>
  <c r="BK544" i="3"/>
  <c r="J384" i="3"/>
  <c r="BK321" i="3"/>
  <c r="BK217" i="3"/>
  <c r="J136" i="3"/>
  <c r="J1185" i="3"/>
  <c r="J1077" i="3"/>
  <c r="BK1027" i="3"/>
  <c r="BK895" i="3"/>
  <c r="J765" i="3"/>
  <c r="BK735" i="3"/>
  <c r="BK651" i="3"/>
  <c r="J356" i="3"/>
  <c r="BK249" i="3"/>
  <c r="J222" i="3"/>
  <c r="BK153" i="3"/>
  <c r="BK1103" i="3"/>
  <c r="J1045" i="3"/>
  <c r="BK951" i="3"/>
  <c r="BK889" i="3"/>
  <c r="BK835" i="3"/>
  <c r="BK773" i="3"/>
  <c r="BK742" i="3"/>
  <c r="BK584" i="3"/>
  <c r="BK469" i="3"/>
  <c r="J409" i="3"/>
  <c r="J353" i="3"/>
  <c r="J249" i="3"/>
  <c r="BK222" i="3"/>
  <c r="J172" i="3"/>
  <c r="BK1144" i="3"/>
  <c r="J1067" i="3"/>
  <c r="J1018" i="3"/>
  <c r="J979" i="3"/>
  <c r="BK933" i="3"/>
  <c r="J866" i="3"/>
  <c r="J828" i="3"/>
  <c r="BK782" i="3"/>
  <c r="BK728" i="3"/>
  <c r="BK598" i="3"/>
  <c r="BK553" i="3"/>
  <c r="BK487" i="3"/>
  <c r="BK164" i="4"/>
  <c r="BK184" i="4"/>
  <c r="BK161" i="4"/>
  <c r="J140" i="4"/>
  <c r="J187" i="4"/>
  <c r="BK168" i="4"/>
  <c r="J126" i="4"/>
  <c r="J168" i="4"/>
  <c r="BK991" i="2"/>
  <c r="BK964" i="2"/>
  <c r="BK908" i="2"/>
  <c r="J889" i="2"/>
  <c r="J862" i="2"/>
  <c r="BK803" i="2"/>
  <c r="J754" i="2"/>
  <c r="BK732" i="2"/>
  <c r="BK684" i="2"/>
  <c r="J662" i="2"/>
  <c r="BK620" i="2"/>
  <c r="J566" i="2"/>
  <c r="J546" i="2"/>
  <c r="BK444" i="2"/>
  <c r="J415" i="2"/>
  <c r="BK360" i="2"/>
  <c r="BK318" i="2"/>
  <c r="J259" i="2"/>
  <c r="BK232" i="2"/>
  <c r="J199" i="2"/>
  <c r="BK977" i="2"/>
  <c r="J956" i="2"/>
  <c r="J925" i="2"/>
  <c r="J873" i="2"/>
  <c r="BK840" i="2"/>
  <c r="J814" i="2"/>
  <c r="BK754" i="2"/>
  <c r="J710" i="2"/>
  <c r="J668" i="2"/>
  <c r="J638" i="2"/>
  <c r="J585" i="2"/>
  <c r="J559" i="2"/>
  <c r="BK472" i="2"/>
  <c r="BK436" i="2"/>
  <c r="BK369" i="2"/>
  <c r="BK239" i="2"/>
  <c r="J164" i="2"/>
  <c r="J986" i="2"/>
  <c r="BK956" i="2"/>
  <c r="BK939" i="2"/>
  <c r="J899" i="2"/>
  <c r="BK857" i="2"/>
  <c r="BK814" i="2"/>
  <c r="J765" i="2"/>
  <c r="BK716" i="2"/>
  <c r="J684" i="2"/>
  <c r="J644" i="2"/>
  <c r="J607" i="2"/>
  <c r="BK540" i="2"/>
  <c r="BK515" i="2"/>
  <c r="BK492" i="2"/>
  <c r="BK404" i="2"/>
  <c r="J318" i="2"/>
  <c r="J281" i="2"/>
  <c r="BK194" i="2"/>
  <c r="BK794" i="2"/>
  <c r="J732" i="2"/>
  <c r="BK694" i="2"/>
  <c r="BK656" i="2"/>
  <c r="BK613" i="2"/>
  <c r="BK585" i="2"/>
  <c r="BK479" i="2"/>
  <c r="J422" i="2"/>
  <c r="J351" i="2"/>
  <c r="J289" i="2"/>
  <c r="J248" i="2"/>
  <c r="BK158" i="2"/>
  <c r="J1230" i="3"/>
  <c r="J1219" i="3"/>
  <c r="BK1209" i="3"/>
  <c r="BK1185" i="3"/>
  <c r="J1162" i="3"/>
  <c r="J1118" i="3"/>
  <c r="BK1067" i="3"/>
  <c r="BK1033" i="3"/>
  <c r="BK979" i="3"/>
  <c r="J945" i="3"/>
  <c r="J895" i="3"/>
  <c r="BK842" i="3"/>
  <c r="BK749" i="3"/>
  <c r="BK632" i="3"/>
  <c r="BK559" i="3"/>
  <c r="J487" i="3"/>
  <c r="J445" i="3"/>
  <c r="J381" i="3"/>
  <c r="J242" i="3"/>
  <c r="J190" i="3"/>
  <c r="J1194" i="3"/>
  <c r="J1072" i="3"/>
  <c r="BK985" i="3"/>
  <c r="J883" i="3"/>
  <c r="BK756" i="3"/>
  <c r="BK713" i="3"/>
  <c r="BK712" i="3" s="1"/>
  <c r="J712" i="3" s="1"/>
  <c r="J103" i="3" s="1"/>
  <c r="J590" i="3"/>
  <c r="BK345" i="3"/>
  <c r="J235" i="3"/>
  <c r="BK190" i="3"/>
  <c r="J130" i="3"/>
  <c r="BK1090" i="3"/>
  <c r="BK1039" i="3"/>
  <c r="BK926" i="3"/>
  <c r="BK849" i="3"/>
  <c r="BK809" i="3"/>
  <c r="J756" i="3"/>
  <c r="J651" i="3"/>
  <c r="J598" i="3"/>
  <c r="J567" i="3"/>
  <c r="J427" i="3"/>
  <c r="BK384" i="3"/>
  <c r="J321" i="3"/>
  <c r="BK242" i="3"/>
  <c r="J217" i="3"/>
  <c r="BK1162" i="3"/>
  <c r="BK1051" i="3"/>
  <c r="BK1009" i="3"/>
  <c r="J968" i="3"/>
  <c r="J926" i="3"/>
  <c r="BK858" i="3"/>
  <c r="BK822" i="3"/>
  <c r="J773" i="3"/>
  <c r="J688" i="3"/>
  <c r="J584" i="3"/>
  <c r="BK511" i="3"/>
  <c r="J175" i="4"/>
  <c r="J161" i="4"/>
  <c r="J137" i="4"/>
  <c r="J164" i="4"/>
  <c r="J147" i="4"/>
  <c r="J129" i="4"/>
  <c r="BK175" i="4"/>
  <c r="BK152" i="4"/>
  <c r="BK187" i="4"/>
  <c r="BK158" i="4"/>
  <c r="BK127" i="2" l="1"/>
  <c r="J127" i="2" s="1"/>
  <c r="J98" i="2" s="1"/>
  <c r="P339" i="2"/>
  <c r="T378" i="2"/>
  <c r="P443" i="2"/>
  <c r="R938" i="2"/>
  <c r="P963" i="2"/>
  <c r="BK129" i="3"/>
  <c r="J129" i="3" s="1"/>
  <c r="J98" i="3" s="1"/>
  <c r="P670" i="3"/>
  <c r="P128" i="3" s="1"/>
  <c r="P127" i="3" s="1"/>
  <c r="AU96" i="1" s="1"/>
  <c r="P721" i="3"/>
  <c r="BK1117" i="3"/>
  <c r="J1117" i="3" s="1"/>
  <c r="J105" i="3" s="1"/>
  <c r="P1208" i="3"/>
  <c r="T127" i="2"/>
  <c r="R339" i="2"/>
  <c r="R378" i="2"/>
  <c r="R443" i="2"/>
  <c r="P938" i="2"/>
  <c r="R963" i="2"/>
  <c r="R129" i="3"/>
  <c r="R486" i="3"/>
  <c r="T670" i="3"/>
  <c r="T721" i="3"/>
  <c r="T1117" i="3"/>
  <c r="T1208" i="3"/>
  <c r="P125" i="4"/>
  <c r="BK151" i="4"/>
  <c r="J151" i="4"/>
  <c r="J100" i="4" s="1"/>
  <c r="BK167" i="4"/>
  <c r="J167" i="4" s="1"/>
  <c r="J101" i="4" s="1"/>
  <c r="R127" i="2"/>
  <c r="R126" i="2" s="1"/>
  <c r="R125" i="2" s="1"/>
  <c r="BK339" i="2"/>
  <c r="J339" i="2" s="1"/>
  <c r="J100" i="2" s="1"/>
  <c r="BK378" i="2"/>
  <c r="J378" i="2"/>
  <c r="J101" i="2" s="1"/>
  <c r="BK443" i="2"/>
  <c r="J443" i="2" s="1"/>
  <c r="J102" i="2" s="1"/>
  <c r="BK938" i="2"/>
  <c r="J938" i="2" s="1"/>
  <c r="J103" i="2" s="1"/>
  <c r="BK963" i="2"/>
  <c r="J963" i="2" s="1"/>
  <c r="J104" i="2" s="1"/>
  <c r="T129" i="3"/>
  <c r="BK486" i="3"/>
  <c r="J486" i="3" s="1"/>
  <c r="J101" i="3" s="1"/>
  <c r="P486" i="3"/>
  <c r="BK670" i="3"/>
  <c r="J670" i="3" s="1"/>
  <c r="J102" i="3" s="1"/>
  <c r="BK721" i="3"/>
  <c r="J721" i="3"/>
  <c r="J104" i="3" s="1"/>
  <c r="P1117" i="3"/>
  <c r="BK1208" i="3"/>
  <c r="J1208" i="3"/>
  <c r="J106" i="3" s="1"/>
  <c r="BK125" i="4"/>
  <c r="J125" i="4"/>
  <c r="J98" i="4"/>
  <c r="T125" i="4"/>
  <c r="R151" i="4"/>
  <c r="P167" i="4"/>
  <c r="T167" i="4"/>
  <c r="P127" i="2"/>
  <c r="P126" i="2" s="1"/>
  <c r="P125" i="2" s="1"/>
  <c r="AU95" i="1" s="1"/>
  <c r="T339" i="2"/>
  <c r="P378" i="2"/>
  <c r="T443" i="2"/>
  <c r="T938" i="2"/>
  <c r="T963" i="2"/>
  <c r="P129" i="3"/>
  <c r="T486" i="3"/>
  <c r="R670" i="3"/>
  <c r="R721" i="3"/>
  <c r="R1117" i="3"/>
  <c r="R1208" i="3"/>
  <c r="R125" i="4"/>
  <c r="P151" i="4"/>
  <c r="T151" i="4"/>
  <c r="R167" i="4"/>
  <c r="BK183" i="4"/>
  <c r="J183" i="4"/>
  <c r="J103" i="4" s="1"/>
  <c r="P183" i="4"/>
  <c r="R183" i="4"/>
  <c r="T183" i="4"/>
  <c r="BK329" i="2"/>
  <c r="J329" i="2" s="1"/>
  <c r="J99" i="2" s="1"/>
  <c r="BK426" i="3"/>
  <c r="J426" i="3" s="1"/>
  <c r="J99" i="3" s="1"/>
  <c r="BK990" i="2"/>
  <c r="J990" i="2"/>
  <c r="J105" i="2" s="1"/>
  <c r="BK1229" i="3"/>
  <c r="J1229" i="3"/>
  <c r="J107" i="3"/>
  <c r="BK444" i="3"/>
  <c r="J444" i="3" s="1"/>
  <c r="J100" i="3" s="1"/>
  <c r="BK146" i="4"/>
  <c r="J146" i="4" s="1"/>
  <c r="J99" i="4" s="1"/>
  <c r="BK177" i="4"/>
  <c r="J177" i="4"/>
  <c r="J102" i="4" s="1"/>
  <c r="E113" i="4"/>
  <c r="BE132" i="4"/>
  <c r="BE137" i="4"/>
  <c r="BE161" i="4"/>
  <c r="BE175" i="4"/>
  <c r="BE143" i="4"/>
  <c r="BE147" i="4"/>
  <c r="BE184" i="4"/>
  <c r="F92" i="4"/>
  <c r="J117" i="4"/>
  <c r="BE126" i="4"/>
  <c r="BE140" i="4"/>
  <c r="BE152" i="4"/>
  <c r="BE164" i="4"/>
  <c r="BE168" i="4"/>
  <c r="BE171" i="4"/>
  <c r="BE187" i="4"/>
  <c r="BE129" i="4"/>
  <c r="BE155" i="4"/>
  <c r="BE158" i="4"/>
  <c r="BE178" i="4"/>
  <c r="BE487" i="3"/>
  <c r="BE511" i="3"/>
  <c r="BE544" i="3"/>
  <c r="BE559" i="3"/>
  <c r="BE608" i="3"/>
  <c r="BE632" i="3"/>
  <c r="BE651" i="3"/>
  <c r="BE742" i="3"/>
  <c r="BE749" i="3"/>
  <c r="BE835" i="3"/>
  <c r="BE842" i="3"/>
  <c r="BE883" i="3"/>
  <c r="BE889" i="3"/>
  <c r="BE895" i="3"/>
  <c r="BE906" i="3"/>
  <c r="BE951" i="3"/>
  <c r="BE962" i="3"/>
  <c r="BE994" i="3"/>
  <c r="BE1027" i="3"/>
  <c r="BE1072" i="3"/>
  <c r="BE1103" i="3"/>
  <c r="BE1167" i="3"/>
  <c r="E117" i="3"/>
  <c r="F124" i="3"/>
  <c r="BE172" i="3"/>
  <c r="BE190" i="3"/>
  <c r="BE217" i="3"/>
  <c r="BE230" i="3"/>
  <c r="BE242" i="3"/>
  <c r="BE249" i="3"/>
  <c r="BE321" i="3"/>
  <c r="BE381" i="3"/>
  <c r="BE409" i="3"/>
  <c r="BE419" i="3"/>
  <c r="BE427" i="3"/>
  <c r="BE469" i="3"/>
  <c r="BE567" i="3"/>
  <c r="BE722" i="3"/>
  <c r="BE728" i="3"/>
  <c r="BE782" i="3"/>
  <c r="BE809" i="3"/>
  <c r="BE858" i="3"/>
  <c r="BE933" i="3"/>
  <c r="BE939" i="3"/>
  <c r="BE945" i="3"/>
  <c r="BE968" i="3"/>
  <c r="BE979" i="3"/>
  <c r="BE985" i="3"/>
  <c r="BE1009" i="3"/>
  <c r="BE1018" i="3"/>
  <c r="BE1045" i="3"/>
  <c r="BE1057" i="3"/>
  <c r="BE1077" i="3"/>
  <c r="BE1135" i="3"/>
  <c r="BE1162" i="3"/>
  <c r="J121" i="3"/>
  <c r="BE130" i="3"/>
  <c r="BE222" i="3"/>
  <c r="BE225" i="3"/>
  <c r="BE353" i="3"/>
  <c r="BE384" i="3"/>
  <c r="BE584" i="3"/>
  <c r="BE590" i="3"/>
  <c r="BE671" i="3"/>
  <c r="BE688" i="3"/>
  <c r="BE773" i="3"/>
  <c r="BE828" i="3"/>
  <c r="BE849" i="3"/>
  <c r="BE866" i="3"/>
  <c r="BE916" i="3"/>
  <c r="BE926" i="3"/>
  <c r="BE1003" i="3"/>
  <c r="BE1033" i="3"/>
  <c r="BE1039" i="3"/>
  <c r="BE1051" i="3"/>
  <c r="BE1090" i="3"/>
  <c r="BE1118" i="3"/>
  <c r="BE1144" i="3"/>
  <c r="BE1153" i="3"/>
  <c r="BE136" i="3"/>
  <c r="BE153" i="3"/>
  <c r="BE181" i="3"/>
  <c r="BE203" i="3"/>
  <c r="BE235" i="3"/>
  <c r="BE273" i="3"/>
  <c r="BE297" i="3"/>
  <c r="BE345" i="3"/>
  <c r="BE349" i="3"/>
  <c r="BE356" i="3"/>
  <c r="BE406" i="3"/>
  <c r="BE445" i="3"/>
  <c r="BE528" i="3"/>
  <c r="BE553" i="3"/>
  <c r="BE575" i="3"/>
  <c r="BE598" i="3"/>
  <c r="BE713" i="3"/>
  <c r="BE735" i="3"/>
  <c r="BE756" i="3"/>
  <c r="BE765" i="3"/>
  <c r="BE796" i="3"/>
  <c r="BE816" i="3"/>
  <c r="BE822" i="3"/>
  <c r="BE874" i="3"/>
  <c r="BE1067" i="3"/>
  <c r="BE1083" i="3"/>
  <c r="BE1176" i="3"/>
  <c r="BE1185" i="3"/>
  <c r="BE1194" i="3"/>
  <c r="BE1203" i="3"/>
  <c r="BE1209" i="3"/>
  <c r="BE1212" i="3"/>
  <c r="BE1216" i="3"/>
  <c r="BE1219" i="3"/>
  <c r="BE1224" i="3"/>
  <c r="BE1230" i="3"/>
  <c r="E85" i="2"/>
  <c r="F92" i="2"/>
  <c r="BE164" i="2"/>
  <c r="BE185" i="2"/>
  <c r="BE194" i="2"/>
  <c r="BE199" i="2"/>
  <c r="BE340" i="2"/>
  <c r="BE360" i="2"/>
  <c r="BE379" i="2"/>
  <c r="BE422" i="2"/>
  <c r="BE533" i="2"/>
  <c r="BE540" i="2"/>
  <c r="BE552" i="2"/>
  <c r="BE566" i="2"/>
  <c r="BE572" i="2"/>
  <c r="BE620" i="2"/>
  <c r="BE644" i="2"/>
  <c r="BE668" i="2"/>
  <c r="BE684" i="2"/>
  <c r="BE748" i="2"/>
  <c r="BE765" i="2"/>
  <c r="BE803" i="2"/>
  <c r="BE128" i="2"/>
  <c r="BE170" i="2"/>
  <c r="BE209" i="2"/>
  <c r="BE223" i="2"/>
  <c r="BE239" i="2"/>
  <c r="BE259" i="2"/>
  <c r="BE270" i="2"/>
  <c r="BE321" i="2"/>
  <c r="BE330" i="2"/>
  <c r="BE351" i="2"/>
  <c r="BE429" i="2"/>
  <c r="BE436" i="2"/>
  <c r="BE451" i="2"/>
  <c r="BE465" i="2"/>
  <c r="BE479" i="2"/>
  <c r="BE485" i="2"/>
  <c r="BE505" i="2"/>
  <c r="BE546" i="2"/>
  <c r="BE559" i="2"/>
  <c r="BE579" i="2"/>
  <c r="BE585" i="2"/>
  <c r="BE597" i="2"/>
  <c r="BE650" i="2"/>
  <c r="BE673" i="2"/>
  <c r="BE694" i="2"/>
  <c r="BE705" i="2"/>
  <c r="BE726" i="2"/>
  <c r="BE732" i="2"/>
  <c r="BE737" i="2"/>
  <c r="BE754" i="2"/>
  <c r="BE827" i="2"/>
  <c r="BE833" i="2"/>
  <c r="BE862" i="2"/>
  <c r="BE867" i="2"/>
  <c r="BE878" i="2"/>
  <c r="BE916" i="2"/>
  <c r="BE934" i="2"/>
  <c r="BE945" i="2"/>
  <c r="BE967" i="2"/>
  <c r="BE970" i="2"/>
  <c r="J89" i="2"/>
  <c r="BE147" i="2"/>
  <c r="BE214" i="2"/>
  <c r="BE232" i="2"/>
  <c r="BE248" i="2"/>
  <c r="BE281" i="2"/>
  <c r="BE285" i="2"/>
  <c r="BE289" i="2"/>
  <c r="BE292" i="2"/>
  <c r="BE304" i="2"/>
  <c r="BE318" i="2"/>
  <c r="BE386" i="2"/>
  <c r="BE397" i="2"/>
  <c r="BE404" i="2"/>
  <c r="BE415" i="2"/>
  <c r="BE444" i="2"/>
  <c r="BE492" i="2"/>
  <c r="BE499" i="2"/>
  <c r="BE591" i="2"/>
  <c r="BE613" i="2"/>
  <c r="BE626" i="2"/>
  <c r="BE662" i="2"/>
  <c r="BE678" i="2"/>
  <c r="BE710" i="2"/>
  <c r="BE742" i="2"/>
  <c r="BE760" i="2"/>
  <c r="BE857" i="2"/>
  <c r="BE873" i="2"/>
  <c r="BE883" i="2"/>
  <c r="BE894" i="2"/>
  <c r="BE899" i="2"/>
  <c r="BE908" i="2"/>
  <c r="BE939" i="2"/>
  <c r="BE964" i="2"/>
  <c r="BE140" i="2"/>
  <c r="BE158" i="2"/>
  <c r="BE176" i="2"/>
  <c r="BE204" i="2"/>
  <c r="BE307" i="2"/>
  <c r="BE369" i="2"/>
  <c r="BE458" i="2"/>
  <c r="BE472" i="2"/>
  <c r="BE510" i="2"/>
  <c r="BE515" i="2"/>
  <c r="BE521" i="2"/>
  <c r="BE527" i="2"/>
  <c r="BE602" i="2"/>
  <c r="BE607" i="2"/>
  <c r="BE632" i="2"/>
  <c r="BE638" i="2"/>
  <c r="BE656" i="2"/>
  <c r="BE689" i="2"/>
  <c r="BE700" i="2"/>
  <c r="BE716" i="2"/>
  <c r="BE721" i="2"/>
  <c r="BE770" i="2"/>
  <c r="BE776" i="2"/>
  <c r="BE787" i="2"/>
  <c r="BE794" i="2"/>
  <c r="BE814" i="2"/>
  <c r="BE821" i="2"/>
  <c r="BE840" i="2"/>
  <c r="BE851" i="2"/>
  <c r="BE889" i="2"/>
  <c r="BE925" i="2"/>
  <c r="BE956" i="2"/>
  <c r="BE974" i="2"/>
  <c r="BE977" i="2"/>
  <c r="BE986" i="2"/>
  <c r="BE991" i="2"/>
  <c r="F34" i="2"/>
  <c r="BA95" i="1" s="1"/>
  <c r="F34" i="3"/>
  <c r="BA96" i="1"/>
  <c r="F36" i="4"/>
  <c r="BC97" i="1" s="1"/>
  <c r="F37" i="4"/>
  <c r="BD97" i="1"/>
  <c r="F36" i="2"/>
  <c r="BC95" i="1" s="1"/>
  <c r="J34" i="2"/>
  <c r="AW95" i="1"/>
  <c r="F36" i="3"/>
  <c r="BC96" i="1" s="1"/>
  <c r="F37" i="3"/>
  <c r="BD96" i="1"/>
  <c r="F35" i="2"/>
  <c r="BB95" i="1" s="1"/>
  <c r="F35" i="3"/>
  <c r="BB96" i="1"/>
  <c r="F35" i="4"/>
  <c r="BB97" i="1" s="1"/>
  <c r="J34" i="4"/>
  <c r="AW97" i="1"/>
  <c r="F37" i="2"/>
  <c r="BD95" i="1" s="1"/>
  <c r="J34" i="3"/>
  <c r="AW96" i="1" s="1"/>
  <c r="F34" i="4"/>
  <c r="BA97" i="1" s="1"/>
  <c r="BK126" i="2" l="1"/>
  <c r="J126" i="2" s="1"/>
  <c r="J97" i="2" s="1"/>
  <c r="T124" i="4"/>
  <c r="T123" i="4"/>
  <c r="P124" i="4"/>
  <c r="P123" i="4" s="1"/>
  <c r="AU97" i="1" s="1"/>
  <c r="AU94" i="1" s="1"/>
  <c r="R128" i="3"/>
  <c r="R127" i="3"/>
  <c r="T128" i="3"/>
  <c r="T127" i="3"/>
  <c r="R124" i="4"/>
  <c r="R123" i="4"/>
  <c r="T126" i="2"/>
  <c r="T125" i="2"/>
  <c r="BK128" i="3"/>
  <c r="J128" i="3"/>
  <c r="J97" i="3" s="1"/>
  <c r="BK124" i="4"/>
  <c r="J124" i="4"/>
  <c r="J97" i="4"/>
  <c r="BK125" i="2"/>
  <c r="J125" i="2"/>
  <c r="J30" i="2" s="1"/>
  <c r="AG95" i="1" s="1"/>
  <c r="F33" i="4"/>
  <c r="AZ97" i="1" s="1"/>
  <c r="BC94" i="1"/>
  <c r="W32" i="1"/>
  <c r="BA94" i="1"/>
  <c r="W30" i="1" s="1"/>
  <c r="J33" i="2"/>
  <c r="AV95" i="1" s="1"/>
  <c r="AT95" i="1" s="1"/>
  <c r="J33" i="4"/>
  <c r="AV97" i="1"/>
  <c r="AT97" i="1"/>
  <c r="BD94" i="1"/>
  <c r="W33" i="1" s="1"/>
  <c r="BB94" i="1"/>
  <c r="W31" i="1"/>
  <c r="F33" i="2"/>
  <c r="AZ95" i="1" s="1"/>
  <c r="F33" i="3"/>
  <c r="AZ96" i="1"/>
  <c r="J33" i="3"/>
  <c r="AV96" i="1" s="1"/>
  <c r="AT96" i="1" s="1"/>
  <c r="BK127" i="3" l="1"/>
  <c r="J127" i="3"/>
  <c r="J96" i="3"/>
  <c r="BK123" i="4"/>
  <c r="J123" i="4" s="1"/>
  <c r="J96" i="4" s="1"/>
  <c r="AN95" i="1"/>
  <c r="J96" i="2"/>
  <c r="J39" i="2"/>
  <c r="AZ94" i="1"/>
  <c r="AV94" i="1"/>
  <c r="AK29" i="1" s="1"/>
  <c r="AY94" i="1"/>
  <c r="AW94" i="1"/>
  <c r="AK30" i="1"/>
  <c r="AX94" i="1"/>
  <c r="J30" i="3" l="1"/>
  <c r="AG96" i="1"/>
  <c r="J30" i="4"/>
  <c r="AG97" i="1"/>
  <c r="AT94" i="1"/>
  <c r="W29" i="1"/>
  <c r="J39" i="4" l="1"/>
  <c r="J39" i="3"/>
  <c r="AN97" i="1"/>
  <c r="AN96" i="1"/>
  <c r="AG94" i="1"/>
  <c r="AK26" i="1"/>
  <c r="AK35" i="1"/>
  <c r="AN94" i="1" l="1"/>
</calcChain>
</file>

<file path=xl/sharedStrings.xml><?xml version="1.0" encoding="utf-8"?>
<sst xmlns="http://schemas.openxmlformats.org/spreadsheetml/2006/main" count="18757" uniqueCount="1587">
  <si>
    <t>Export Komplet</t>
  </si>
  <si>
    <t/>
  </si>
  <si>
    <t>2.0</t>
  </si>
  <si>
    <t>ZAMOK</t>
  </si>
  <si>
    <t>False</t>
  </si>
  <si>
    <t>{2ebe683e-81cd-4aec-84a9-29e577f22161}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</si>
  <si>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</si>
  <si>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</si>
  <si>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</si>
  <si>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</si>
  <si>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</si>
  <si>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</si>
  <si>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</si>
  <si>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</si>
  <si>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806_2024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</si>
  <si>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</si>
  <si>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</si>
  <si>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ul. Kostelní, Wernerovo náb. - vodovod a kanalizace</t>
  </si>
  <si>
    <t>KSO:</t>
  </si>
  <si>
    <t>CC-CZ:</t>
  </si>
  <si>
    <t>Místo:</t>
  </si>
  <si>
    <t>Pardubice</t>
  </si>
  <si>
    <t>Datum:</t>
  </si>
  <si>
    <t>5. 11. 2024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</si>
  <si>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</si>
  <si>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</si>
  <si>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</si>
  <si>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</si>
  <si>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</si>
  <si>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</si>
  <si>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</si>
  <si>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</si>
  <si>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</si>
  <si>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</si>
  <si>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</si>
  <si>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</si>
  <si>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</si>
  <si>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</si>
  <si>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</si>
  <si>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</si>
  <si>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</si>
  <si>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</si>
  <si>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</si>
  <si>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</si>
  <si>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</si>
  <si>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</si>
  <si>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</si>
  <si>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</si>
  <si>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</si>
  <si>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</si>
  <si>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</si>
  <si>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</si>
  <si>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</si>
  <si>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</si>
  <si>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</si>
  <si>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</si>
  <si>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</si>
  <si>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</si>
  <si>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</si>
  <si>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</si>
  <si>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</si>
  <si>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</si>
  <si>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</si>
  <si>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</si>
  <si>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</si>
  <si>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</si>
  <si>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</si>
  <si>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</si>
  <si>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</si>
  <si>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</si>
  <si>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</si>
  <si>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</si>
  <si>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</si>
  <si>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</si>
  <si>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</si>
  <si>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</si>
  <si>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</si>
  <si>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</si>
  <si>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</si>
  <si>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</si>
  <si>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</si>
  <si>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</si>
  <si>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</si>
  <si>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</si>
  <si>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</si>
  <si>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806-02</t>
  </si>
  <si>
    <t>IO 02 - Vodovod Wernerovo nábřeží</t>
  </si>
  <si>
    <t>ING</t>
  </si>
  <si>
    <t>1</t>
  </si>
  <si>
    <t>{ab1731aa-91a9-43f5-9da3-69774dcb7fc7}</t>
  </si>
  <si>
    <t>2</t>
  </si>
  <si>
    <t>806-03</t>
  </si>
  <si>
    <t>IO 03 - Kanalizace Wernerovo nábřeží</t>
  </si>
  <si>
    <t>{1f951001-b669-4efc-bb94-83917d2e4103}</t>
  </si>
  <si>
    <t>806-10</t>
  </si>
  <si>
    <t>VON 01 - Vedlejší a ostatní náklady</t>
  </si>
  <si>
    <t>VON</t>
  </si>
  <si>
    <t>{3216961e-3e69-4fad-b4a8-17f30ed191a3}</t>
  </si>
  <si>
    <t>KRYCÍ LIST SOUPISU PRACÍ</t>
  </si>
  <si>
    <t>Objekt:</t>
  </si>
  <si>
    <t>806-02 - IO 02 - Vodovod Wernerovo nábřeží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</si>
  <si>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</si>
  <si>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</si>
  <si>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</si>
  <si>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</si>
  <si>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</si>
  <si>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</si>
  <si>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</si>
  <si>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</si>
  <si>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</si>
  <si>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</si>
  <si>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</si>
  <si>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</si>
  <si>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</si>
  <si>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</si>
  <si>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</si>
  <si>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</si>
  <si>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</si>
  <si>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</si>
  <si>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</si>
  <si>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</si>
  <si>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</si>
  <si>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</si>
  <si>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</si>
  <si>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</si>
  <si>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</si>
  <si>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</si>
  <si>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</si>
  <si>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</si>
  <si>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</si>
  <si>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</si>
  <si>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</si>
  <si>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</si>
  <si>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113106151</t>
  </si>
  <si>
    <t>Rozebrání dlažeb vozovek z velkých kostek s ložem z kameniva ručně</t>
  </si>
  <si>
    <t>m2</t>
  </si>
  <si>
    <t>CS ÚRS 2024 02</t>
  </si>
  <si>
    <t>4</t>
  </si>
  <si>
    <t>1419812736</t>
  </si>
  <si>
    <t>PP</t>
  </si>
  <si>
    <t>Rozebrání dlažeb vozovek a ploch s přemístěním hmot na skládku na vzdálenost do 3 m nebo s naložením na dopravní prostředek, s jakoukoliv výplní spár ručně z velkých kostek s ložem z kameniva</t>
  </si>
  <si>
    <t>Online PSC</t>
  </si>
  <si>
    <t>https://podminky.urs.cz/item/CS_URS_2024_02/113106151</t>
  </si>
  <si>
    <t>VV</t>
  </si>
  <si>
    <t>př.č. C.3, D.2.02, D.2.03, D.2.07</t>
  </si>
  <si>
    <t>vodovodní řad</t>
  </si>
  <si>
    <t>74*2</t>
  </si>
  <si>
    <t>6*3</t>
  </si>
  <si>
    <t>vodovodní přípojky</t>
  </si>
  <si>
    <t>33*2</t>
  </si>
  <si>
    <t>přípojka k hydrantu</t>
  </si>
  <si>
    <t>10*2</t>
  </si>
  <si>
    <t>Součet</t>
  </si>
  <si>
    <t>113106161</t>
  </si>
  <si>
    <t>Rozebrání dlažeb vozovek z drobných kostek s ložem z kameniva ručně</t>
  </si>
  <si>
    <t>114161507</t>
  </si>
  <si>
    <t>Rozebrání dlažeb vozovek a ploch s přemístěním hmot na skládku na vzdálenost do 3 m nebo s naložením na dopravní prostředek, s jakoukoliv výplní spár ručně z drobných kostek nebo odseků s ložem z kameniva</t>
  </si>
  <si>
    <t>https://podminky.urs.cz/item/CS_URS_2024_02/113106161</t>
  </si>
  <si>
    <t>30*2</t>
  </si>
  <si>
    <t>3</t>
  </si>
  <si>
    <t>113107225</t>
  </si>
  <si>
    <t>Odstranění podkladu z kameniva drceného tl přes 400 do 500 mm strojně pl přes 200 m2</t>
  </si>
  <si>
    <t>-1986549344</t>
  </si>
  <si>
    <t>Odstranění podkladů nebo krytů strojně plochy jednotlivě přes 200 m2 s přemístěním hmot na skládku na vzdálenost do 20 m nebo s naložením na dopravní prostředek z kameniva hrubého drceného, o tl. vrstvy přes 400 do 500 mm</t>
  </si>
  <si>
    <t>https://podminky.urs.cz/item/CS_URS_2024_02/113107225</t>
  </si>
  <si>
    <t>110*1,1</t>
  </si>
  <si>
    <t>33*0,8</t>
  </si>
  <si>
    <t>10*1,1</t>
  </si>
  <si>
    <t>113201112</t>
  </si>
  <si>
    <t>Vytrhání obrub silničních ležatých</t>
  </si>
  <si>
    <t>m</t>
  </si>
  <si>
    <t>-1740009071</t>
  </si>
  <si>
    <t>Vytrhání obrub s vybouráním lože, s přemístěním hmot na skládku na vzdálenost do 3 m nebo s naložením na dopravní prostředek silničních ležatých</t>
  </si>
  <si>
    <t>https://podminky.urs.cz/item/CS_URS_2024_02/113201112</t>
  </si>
  <si>
    <t>př.č. C.3, D.2.07</t>
  </si>
  <si>
    <t>4*2</t>
  </si>
  <si>
    <t>5</t>
  </si>
  <si>
    <t>115101201</t>
  </si>
  <si>
    <t>Čerpání vody na dopravní výšku do 10 m průměrný přítok do 500 l/min</t>
  </si>
  <si>
    <t>hod</t>
  </si>
  <si>
    <t>693816319</t>
  </si>
  <si>
    <t>Čerpání vody na dopravní výšku do 10 m s uvažovaným průměrným přítokem do 500 l/min</t>
  </si>
  <si>
    <t>https://podminky.urs.cz/item/CS_URS_2024_02/115101201</t>
  </si>
  <si>
    <t>př.č.  D.2.01</t>
  </si>
  <si>
    <t>vodovod a přípojky</t>
  </si>
  <si>
    <t>20*24</t>
  </si>
  <si>
    <t>6</t>
  </si>
  <si>
    <t>115101301</t>
  </si>
  <si>
    <t>Pohotovost čerpací soupravy pro dopravní výšku do 10 m přítok do 500 l/min</t>
  </si>
  <si>
    <t>den</t>
  </si>
  <si>
    <t>-1478754177</t>
  </si>
  <si>
    <t>Pohotovost záložní čerpací soupravy pro dopravní výšku do 10 m s uvažovaným průměrným přítokem do 500 l/min</t>
  </si>
  <si>
    <t>https://podminky.urs.cz/item/CS_URS_2024_02/115101301</t>
  </si>
  <si>
    <t>20</t>
  </si>
  <si>
    <t>7</t>
  </si>
  <si>
    <t>119001401</t>
  </si>
  <si>
    <t>Dočasné zajištění potrubí ocelového nebo litinového DN do 200 mm</t>
  </si>
  <si>
    <t>458916170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</si>
  <si>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</si>
  <si>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https://podminky.urs.cz/item/CS_URS_2024_02/119001401</t>
  </si>
  <si>
    <t>př.č. C.3, D.2.02,</t>
  </si>
  <si>
    <t>vodovod</t>
  </si>
  <si>
    <t>14*1,1</t>
  </si>
  <si>
    <t>přípojky</t>
  </si>
  <si>
    <t>6*0,8</t>
  </si>
  <si>
    <t>8</t>
  </si>
  <si>
    <t>119001421</t>
  </si>
  <si>
    <t>Dočasné zajištění kabelů a kabelových tratí ze 3 volně ložených kabelů</t>
  </si>
  <si>
    <t>-1743591346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</si>
  <si>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</si>
  <si>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https://podminky.urs.cz/item/CS_URS_2024_02/119001421</t>
  </si>
  <si>
    <t>45*0,8</t>
  </si>
  <si>
    <t>9</t>
  </si>
  <si>
    <t>119002121</t>
  </si>
  <si>
    <t>Přechodová lávka délky do 2 m včetně zábradlí pro zabezpečení výkopu zřízení</t>
  </si>
  <si>
    <t>kus</t>
  </si>
  <si>
    <t>1844592728</t>
  </si>
  <si>
    <t>Pomocné konstrukce při zabezpečení výkopu vodorovné pochozí přechodová lávka délky do 2 m včetně zábradlí zřízení</t>
  </si>
  <si>
    <t>https://podminky.urs.cz/item/CS_URS_2024_02/119002121</t>
  </si>
  <si>
    <t>př.č.  D.1.01</t>
  </si>
  <si>
    <t>10</t>
  </si>
  <si>
    <t>119002122</t>
  </si>
  <si>
    <t>Přechodová lávka délky do 2 m včetně zábradlí pro zabezpečení výkopu odstranění</t>
  </si>
  <si>
    <t>-1513822103</t>
  </si>
  <si>
    <t>Pomocné konstrukce při zabezpečení výkopu vodorovné pochozí přechodová lávka délky do 2 m včetně zábradlí odstranění</t>
  </si>
  <si>
    <t>https://podminky.urs.cz/item/CS_URS_2024_02/119002122</t>
  </si>
  <si>
    <t>11</t>
  </si>
  <si>
    <t>119002411</t>
  </si>
  <si>
    <t>Pojezdový ocelový plech pro zabezpečení výkopu zřízení</t>
  </si>
  <si>
    <t>-827830370</t>
  </si>
  <si>
    <t>Pomocné konstrukce při zabezpečení výkopu vodorovné pojízdné z tlustého ocelového plechu šířky výkopu do 1 m zřízení</t>
  </si>
  <si>
    <t>https://podminky.urs.cz/item/CS_URS_2024_02/119002411</t>
  </si>
  <si>
    <t>2*(3*3)</t>
  </si>
  <si>
    <t>119002412</t>
  </si>
  <si>
    <t>Pojezdový ocelový plech pro zabezpečení výkopu odstranění</t>
  </si>
  <si>
    <t>1902403792</t>
  </si>
  <si>
    <t>Pomocné konstrukce při zabezpečení výkopu vodorovné pojízdné z tlustého ocelového plechu šířky výkopu do 1 m odstranění</t>
  </si>
  <si>
    <t>https://podminky.urs.cz/item/CS_URS_2024_02/119002412</t>
  </si>
  <si>
    <t>13</t>
  </si>
  <si>
    <t>119003223</t>
  </si>
  <si>
    <t>Mobilní plotová zábrana s profilovaným plechem výšky přes 1,5 do 2,2 m pro zabezpečení výkopu zřízení</t>
  </si>
  <si>
    <t>-593392837</t>
  </si>
  <si>
    <t>Pomocné konstrukce při zabezpečení výkopu svislé ocelové mobilní oplocení, výšky přes 1,5 do 2,2 m panely vyplněné profilovaným plechem zřízení</t>
  </si>
  <si>
    <t>https://podminky.urs.cz/item/CS_URS_2024_02/119003223</t>
  </si>
  <si>
    <t>zajištění řadu</t>
  </si>
  <si>
    <t>110+110</t>
  </si>
  <si>
    <t>zajištění přípojky k hydrantu</t>
  </si>
  <si>
    <t>10+10</t>
  </si>
  <si>
    <t>14</t>
  </si>
  <si>
    <t>119003224</t>
  </si>
  <si>
    <t>Mobilní plotová zábrana s profilovaným plechem výšky přes 1,5 do 2,2 m pro zabezpečení výkopu odstranění</t>
  </si>
  <si>
    <t>775457719</t>
  </si>
  <si>
    <t>Pomocné konstrukce při zabezpečení výkopu svislé ocelové mobilní oplocení, výšky přes 1,5 do 2,2 m panely vyplněné profilovaným plechem odstranění</t>
  </si>
  <si>
    <t>https://podminky.urs.cz/item/CS_URS_2024_02/119003224</t>
  </si>
  <si>
    <t>15</t>
  </si>
  <si>
    <t>132212121</t>
  </si>
  <si>
    <t>Hloubení zapažených rýh šířky do 800 mm v soudržných horninách třídy těžitelnosti I skupiny 3 ručně</t>
  </si>
  <si>
    <t>m3</t>
  </si>
  <si>
    <t>413282147</t>
  </si>
  <si>
    <t>Hloubení zapažených rýh šířky do 800 mm ručně s urovnáním dna do předepsaného profilu a spádu v hornině třídy těžitelnosti I skupiny 3 soudržných</t>
  </si>
  <si>
    <t>https://podminky.urs.cz/item/CS_URS_2024_02/132212121</t>
  </si>
  <si>
    <t>př.č. D.2.01, D.2.07</t>
  </si>
  <si>
    <t>33*0,8*1,6</t>
  </si>
  <si>
    <t>16</t>
  </si>
  <si>
    <t>132212221</t>
  </si>
  <si>
    <t>Hloubení zapažených rýh šířky do 2000 mm v soudržných horninách třídy těžitelnosti I skupiny 3 ručně</t>
  </si>
  <si>
    <t>-203049940</t>
  </si>
  <si>
    <t>Hloubení zapažených rýh šířky přes 800 do 2 000 mm ručně s urovnáním dna do předepsaného profilu a spádu v hornině třídy těžitelnosti I skupiny 3 soudržných</t>
  </si>
  <si>
    <t>https://podminky.urs.cz/item/CS_URS_2024_02/132212221</t>
  </si>
  <si>
    <t xml:space="preserve">př.č. C.3, D.2.02, D.2.03, </t>
  </si>
  <si>
    <t>110*1,1*1,6</t>
  </si>
  <si>
    <t>přípojka k nadzemnímu hydrantu</t>
  </si>
  <si>
    <t>10*1,1*1,6</t>
  </si>
  <si>
    <t>17</t>
  </si>
  <si>
    <t>151101101</t>
  </si>
  <si>
    <t>Zřízení příložného pažení a rozepření stěn rýh hl do 2 m</t>
  </si>
  <si>
    <t>-869040128</t>
  </si>
  <si>
    <t>Zřízení pažení a rozepření stěn rýh pro podzemní vedení příložné pro jakoukoliv mezerovitost, hloubky do 2 m</t>
  </si>
  <si>
    <t>https://podminky.urs.cz/item/CS_URS_2024_02/151101101</t>
  </si>
  <si>
    <t>př.č. D.2.01, D.2.02, D.2.03, D.2.07.</t>
  </si>
  <si>
    <t>110*2*1,6</t>
  </si>
  <si>
    <t>přepojení přípojek</t>
  </si>
  <si>
    <t>33*2*1,6</t>
  </si>
  <si>
    <t>10*2*1,6</t>
  </si>
  <si>
    <t>18</t>
  </si>
  <si>
    <t>151101111</t>
  </si>
  <si>
    <t>Odstranění příložného pažení a rozepření stěn rýh hl do 2 m</t>
  </si>
  <si>
    <t>375418432</t>
  </si>
  <si>
    <t>Odstranění pažení a rozepření stěn rýh pro podzemní vedení s uložením materiálu na vzdálenost do 3 m od kraje výkopu příložné, hloubky do 2 m</t>
  </si>
  <si>
    <t>https://podminky.urs.cz/item/CS_URS_2024_02/151101111</t>
  </si>
  <si>
    <t>19</t>
  </si>
  <si>
    <t>162751117</t>
  </si>
  <si>
    <t>Vodorovné přemístění přes 9 000 do 10000 m výkopku/sypaniny z horniny třídy těžitelnosti I skupiny 1 až 3</t>
  </si>
  <si>
    <t>1744760806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</si>
  <si>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</si>
  <si>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</si>
  <si>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162751119</t>
  </si>
  <si>
    <t>Příplatek k vodorovnému přemístění výkopku/sypaniny z horniny třídy těžitelnosti I skupiny 1 až 3 ZKD 1000 m přes 10000 m</t>
  </si>
  <si>
    <t>1783913502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</si>
  <si>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</si>
  <si>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</si>
  <si>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253,44*20 'Přepočtené koeficientem množství</t>
  </si>
  <si>
    <t>171201231</t>
  </si>
  <si>
    <t>Poplatek za uložení zeminy a kamení na recyklační skládce (skládkovné) kód odpadu 17 05 04</t>
  </si>
  <si>
    <t>t</t>
  </si>
  <si>
    <t>1171478336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</si>
  <si>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</si>
  <si>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</si>
  <si>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253,44*2 'Přepočtené koeficientem množství</t>
  </si>
  <si>
    <t>22</t>
  </si>
  <si>
    <t>171251201</t>
  </si>
  <si>
    <t>Uložení sypaniny na skládky nebo meziskládky</t>
  </si>
  <si>
    <t>-871046051</t>
  </si>
  <si>
    <t>Uložení sypaniny na skládky nebo meziskládky bez hutnění s upravením uložené sypaniny do předepsaného tvaru</t>
  </si>
  <si>
    <t>https://podminky.urs.cz/item/CS_URS_2024_02/171251201</t>
  </si>
  <si>
    <t>23</t>
  </si>
  <si>
    <t>174101101</t>
  </si>
  <si>
    <t>Zásyp jam, šachet rýh nebo kolem objektů sypaninou se zhutněním</t>
  </si>
  <si>
    <t>333083750</t>
  </si>
  <si>
    <t>Zásyp sypaninou z jakékoliv horniny strojně s uložením výkopku ve vrstvách se zhutněním jam, šachet, rýh nebo kolem objektů v těchto vykopávkách</t>
  </si>
  <si>
    <t>https://podminky.urs.cz/item/CS_URS_2024_02/174101101</t>
  </si>
  <si>
    <t>př.č. D.2.01, D.2.02, D.2.03, D.2.07</t>
  </si>
  <si>
    <t>nevhodná zemina</t>
  </si>
  <si>
    <t>110*1,1*1,2</t>
  </si>
  <si>
    <t>33*0,8*1,2</t>
  </si>
  <si>
    <t>10*1,1*1,2</t>
  </si>
  <si>
    <t>24</t>
  </si>
  <si>
    <t>M</t>
  </si>
  <si>
    <t>58331200</t>
  </si>
  <si>
    <t>štěrkopísek netříděný</t>
  </si>
  <si>
    <t>-1495897398</t>
  </si>
  <si>
    <t>190,08*2 'Přepočtené koeficientem množství</t>
  </si>
  <si>
    <t>25</t>
  </si>
  <si>
    <t>175111101</t>
  </si>
  <si>
    <t>Obsypání potrubí ručně sypaninou bez prohození, uloženou do 3 m</t>
  </si>
  <si>
    <t>2070364434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</si>
  <si>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</si>
  <si>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https://podminky.urs.cz/item/CS_URS_2024_02/175111101</t>
  </si>
  <si>
    <t>110*1,1*0,3</t>
  </si>
  <si>
    <t>33*0,8*0,3</t>
  </si>
  <si>
    <t>10*1,1*0,3</t>
  </si>
  <si>
    <t>26</t>
  </si>
  <si>
    <t>58337303</t>
  </si>
  <si>
    <t>štěrkopísek frakce 0/8</t>
  </si>
  <si>
    <t>1863603467</t>
  </si>
  <si>
    <t>47,52*2 'Přepočtené koeficientem množství</t>
  </si>
  <si>
    <t>27</t>
  </si>
  <si>
    <t>34571355</t>
  </si>
  <si>
    <t>trubka elektroinstalační ohebná dvouplášťová korugovaná HDPE+LDPE (chránička) D 93/110mm</t>
  </si>
  <si>
    <t>278143234</t>
  </si>
  <si>
    <t xml:space="preserve">př.č.C.2, D.2.01, </t>
  </si>
  <si>
    <t>řad</t>
  </si>
  <si>
    <t>2*1,5</t>
  </si>
  <si>
    <t>10*1</t>
  </si>
  <si>
    <t>Zakládání</t>
  </si>
  <si>
    <t>28</t>
  </si>
  <si>
    <t>212752101</t>
  </si>
  <si>
    <t>Trativod z drenážních trubek korugovaných PE-HD SN 4 perforace 360° včetně lože otevřený výkop DN 100 pro liniové stavby</t>
  </si>
  <si>
    <t>-180174643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</si>
  <si>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</si>
  <si>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https://podminky.urs.cz/item/CS_URS_2024_02/212752101</t>
  </si>
  <si>
    <t>př.č. C.2, D.2.01, D.2.03,</t>
  </si>
  <si>
    <t>110</t>
  </si>
  <si>
    <t>Vodorovné konstrukce</t>
  </si>
  <si>
    <t>29</t>
  </si>
  <si>
    <t>451573111</t>
  </si>
  <si>
    <t>Lože pod potrubí otevřený výkop ze štěrkopísku</t>
  </si>
  <si>
    <t>-1685275404</t>
  </si>
  <si>
    <t>Lože pod potrubí, stoky a drobné objekty v otevřeném výkopu z písku a štěrkopísku do 63 mm</t>
  </si>
  <si>
    <t>https://podminky.urs.cz/item/CS_URS_2024_02/451573111</t>
  </si>
  <si>
    <t>110*1,1*0,1</t>
  </si>
  <si>
    <t>33*0,8*0,1</t>
  </si>
  <si>
    <t>10*1,1*0,1</t>
  </si>
  <si>
    <t>30</t>
  </si>
  <si>
    <t>452313131</t>
  </si>
  <si>
    <t>Podkladní bloky z betonu prostého bez zvýšených nároků na prostředí tř. C 12/15 otevřený výkop</t>
  </si>
  <si>
    <t>1022668660</t>
  </si>
  <si>
    <t>Podkladní a zajišťovací konstrukce z betonu prostého v otevřeném výkopu bez zvýšených nároků na prostředí bloky pro potrubí z betonu tř. C 12/15</t>
  </si>
  <si>
    <t>https://podminky.urs.cz/item/CS_URS_2024_02/452313131</t>
  </si>
  <si>
    <t>př.č.D.2.06</t>
  </si>
  <si>
    <t>B1</t>
  </si>
  <si>
    <t>(0,65*0,55*0,7)+(0,4*0,15*0,2)*1</t>
  </si>
  <si>
    <t>B2</t>
  </si>
  <si>
    <t>(0,4*0,25*0,15)+(0,15*0,25*0,15)*4</t>
  </si>
  <si>
    <t>31</t>
  </si>
  <si>
    <t>452353111</t>
  </si>
  <si>
    <t>Bednění podkladních bloků pod potrubí, stoky a drobné objekty otevřený výkop zřízení</t>
  </si>
  <si>
    <t>-1879328828</t>
  </si>
  <si>
    <t>Bednění podkladních a zajišťovacích konstrukcí v otevřeném výkopu bloků pro potrubí zřízení</t>
  </si>
  <si>
    <t>https://podminky.urs.cz/item/CS_URS_2024_02/452353111</t>
  </si>
  <si>
    <t>((0,55*0,75)*2+(0,15*0,2)*2+(0,75*0,65)+(0,4*0,2))*1</t>
  </si>
  <si>
    <t>((0,3*0,25)*2+(0,4*0,15)*2+(0,15*0,15)*2)*4</t>
  </si>
  <si>
    <t>32</t>
  </si>
  <si>
    <t>452353112</t>
  </si>
  <si>
    <t>Bednění podkladních bloků pod potrubí, stoky a drobné objekty otevřený výkop odstranění</t>
  </si>
  <si>
    <t>-612214380</t>
  </si>
  <si>
    <t>Bednění podkladních a zajišťovacích konstrukcí v otevřeném výkopu bloků pro potrubí odstranění</t>
  </si>
  <si>
    <t>https://podminky.urs.cz/item/CS_URS_2024_02/452353112</t>
  </si>
  <si>
    <t>Komunikace pozemní</t>
  </si>
  <si>
    <t>33</t>
  </si>
  <si>
    <t>564851011</t>
  </si>
  <si>
    <t>Podklad ze štěrkodrtě ŠD plochy do 100 m2 tl 150 mm</t>
  </si>
  <si>
    <t>2125871357</t>
  </si>
  <si>
    <t>Podklad ze štěrkodrti ŠD s rozprostřením a zhutněním plochy jednotlivě do 100 m2, po zhutnění tl. 150 mm</t>
  </si>
  <si>
    <t>https://podminky.urs.cz/item/CS_URS_2024_02/564851011</t>
  </si>
  <si>
    <t>2*1,1</t>
  </si>
  <si>
    <t>34</t>
  </si>
  <si>
    <t>564861113</t>
  </si>
  <si>
    <t>Podklad ze štěrkodrtě ŠD plochy přes 100 m2 tl 220 mm</t>
  </si>
  <si>
    <t>1572394922</t>
  </si>
  <si>
    <t>Podklad ze štěrkodrti ŠD s rozprostřením a zhutněním plochy přes 100 m2, po zhutnění tl. 220 mm</t>
  </si>
  <si>
    <t>https://podminky.urs.cz/item/CS_URS_2024_02/564861113</t>
  </si>
  <si>
    <t>80*2</t>
  </si>
  <si>
    <t>35</t>
  </si>
  <si>
    <t>564871011</t>
  </si>
  <si>
    <t>Podklad ze štěrkodrtě ŠD plochy do 100 m2 tl 250 mm</t>
  </si>
  <si>
    <t>1104483865</t>
  </si>
  <si>
    <t>Podklad ze štěrkodrti ŠD s rozprostřením a zhutněním plochy jednotlivě do 100 m2, po zhutnění tl. 250 mm</t>
  </si>
  <si>
    <t>https://podminky.urs.cz/item/CS_URS_2024_02/564871011</t>
  </si>
  <si>
    <t>6*1,1</t>
  </si>
  <si>
    <t>36</t>
  </si>
  <si>
    <t>564871111</t>
  </si>
  <si>
    <t>Podklad ze štěrkodrtě ŠD plochy přes 100 m2 tl 250 mm</t>
  </si>
  <si>
    <t>757061118</t>
  </si>
  <si>
    <t>Podklad ze štěrkodrti ŠD s rozprostřením a zhutněním plochy přes 100 m2, po zhutnění tl. 250 mm</t>
  </si>
  <si>
    <t>https://podminky.urs.cz/item/CS_URS_2024_02/564871111</t>
  </si>
  <si>
    <t>80*1,1</t>
  </si>
  <si>
    <t>37</t>
  </si>
  <si>
    <t>564952111</t>
  </si>
  <si>
    <t>Podklad z mechanicky zpevněného kameniva MZK tl 150 mm</t>
  </si>
  <si>
    <t>-2034161159</t>
  </si>
  <si>
    <t>Podklad z mechanicky zpevněného kameniva MZK (minerální beton) s rozprostřením a s hutněním, po zhutnění tl. 150 mm</t>
  </si>
  <si>
    <t>https://podminky.urs.cz/item/CS_URS_2024_02/564952111</t>
  </si>
  <si>
    <t>38</t>
  </si>
  <si>
    <t>564962113</t>
  </si>
  <si>
    <t>Podklad z mechanicky zpevněného kameniva MZK tl 220 mm</t>
  </si>
  <si>
    <t>-651322973</t>
  </si>
  <si>
    <t>Podklad z mechanicky zpevněného kameniva MZK (minerální beton) s rozprostřením a s hutněním, po zhutnění tl. 220 mm</t>
  </si>
  <si>
    <t>https://podminky.urs.cz/item/CS_URS_2024_02/564962113</t>
  </si>
  <si>
    <t>39</t>
  </si>
  <si>
    <t>591111111</t>
  </si>
  <si>
    <t>Kladení dlažby z kostek velkých z kamene do lože z kameniva těženého tl 50 mm</t>
  </si>
  <si>
    <t>1195699054</t>
  </si>
  <si>
    <t>Kladení dlažby z kostek s provedením lože do tl. 50 mm, s vyplněním spár, s dvojím beraněním a se smetením přebytečného materiálu na krajnici velkých z kamene, do lože z kameniva těženého</t>
  </si>
  <si>
    <t>https://podminky.urs.cz/item/CS_URS_2024_02/591111111</t>
  </si>
  <si>
    <t>40</t>
  </si>
  <si>
    <t>591211111</t>
  </si>
  <si>
    <t>Kladení dlažby z kostek drobných z kamene do lože z kameniva těženého tl 50 mm</t>
  </si>
  <si>
    <t>-1586134875</t>
  </si>
  <si>
    <t>Kladení dlažby z kostek s provedením lože do tl. 50 mm, s vyplněním spár, s dvojím beraněním a se smetením přebytečného materiálu na krajnici drobných z kamene, do lože z kameniva těženého</t>
  </si>
  <si>
    <t>https://podminky.urs.cz/item/CS_URS_2024_02/591211111</t>
  </si>
  <si>
    <t>2*3</t>
  </si>
  <si>
    <t>Trubní vedení</t>
  </si>
  <si>
    <t>41</t>
  </si>
  <si>
    <t>850265121</t>
  </si>
  <si>
    <t>Výřez nebo výsek na potrubí z trub litinových tlakových nebo plastických hmot DN 100</t>
  </si>
  <si>
    <t>-898401244</t>
  </si>
  <si>
    <t>https://podminky.urs.cz/item/CS_URS_2024_02/850265121</t>
  </si>
  <si>
    <t>př.č.D.2.04, D.2.05</t>
  </si>
  <si>
    <t>42</t>
  </si>
  <si>
    <t>851241131</t>
  </si>
  <si>
    <t>Montáž potrubí z trub litinových hrdlových s integrovaným těsněním otevřený výkop DN 80</t>
  </si>
  <si>
    <t>363018938</t>
  </si>
  <si>
    <t>Montáž potrubí z trub litinových tlakových hrdlových v otevřeném výkopu s integrovaným těsněním DN 80</t>
  </si>
  <si>
    <t>https://podminky.urs.cz/item/CS_URS_2024_02/851241131</t>
  </si>
  <si>
    <t>k nadzemnímu hydrantu</t>
  </si>
  <si>
    <t>43</t>
  </si>
  <si>
    <t>55251004</t>
  </si>
  <si>
    <t>trouba vodovodní litinová hrdlová Zn+Al (85/15) 400g/m2+modrý epoxid dl 6m DN 80</t>
  </si>
  <si>
    <t>-84614523</t>
  </si>
  <si>
    <t>10*1,01 'Přepočtené koeficientem množství</t>
  </si>
  <si>
    <t>44</t>
  </si>
  <si>
    <t>851261131</t>
  </si>
  <si>
    <t>Montáž potrubí z trub litinových hrdlových s integrovaným těsněním otevřený výkop DN 100</t>
  </si>
  <si>
    <t>-1675773993</t>
  </si>
  <si>
    <t>Montáž potrubí z trub litinových tlakových hrdlových v otevřeném výkopu s integrovaným těsněním DN 100</t>
  </si>
  <si>
    <t>https://podminky.urs.cz/item/CS_URS_2024_02/851261131</t>
  </si>
  <si>
    <t>45</t>
  </si>
  <si>
    <t>55251005</t>
  </si>
  <si>
    <t>trouba vodovodní litinová hrdlová Zn+Al (85/15) 400g/m2+modrý epoxid dl 6m DN 100</t>
  </si>
  <si>
    <t>-2080801474</t>
  </si>
  <si>
    <t>110*1,01 'Přepočtené koeficientem množství</t>
  </si>
  <si>
    <t>46</t>
  </si>
  <si>
    <t>55251327</t>
  </si>
  <si>
    <t>spoj zámkový pro tvarovku vodovodní vícefunkční DN 100</t>
  </si>
  <si>
    <t>-365897303</t>
  </si>
  <si>
    <t>47</t>
  </si>
  <si>
    <t>852241122</t>
  </si>
  <si>
    <t>Montáž potrubí z trub litinových tlakových přírubových normálních délek otevřený výkop DN 80</t>
  </si>
  <si>
    <t>-1398359720</t>
  </si>
  <si>
    <t>Montáž potrubí z trub litinových tlakových přírubových normálních délek v otevřeném výkopu, kanálu nebo v šachtě DN 80</t>
  </si>
  <si>
    <t>https://podminky.urs.cz/item/CS_URS_2024_02/852241122</t>
  </si>
  <si>
    <t>48</t>
  </si>
  <si>
    <t>55253247</t>
  </si>
  <si>
    <t>tvarovka přírubová litinová vodovodní FF-kus PN10/16 DN 80 dl 1000mm</t>
  </si>
  <si>
    <t>491545308</t>
  </si>
  <si>
    <t>3*1,01 'Přepočtené koeficientem množství</t>
  </si>
  <si>
    <t>49</t>
  </si>
  <si>
    <t>857242121</t>
  </si>
  <si>
    <t>Montáž litinových tvarovek jednoosých přírubových otevřený výkop DN 80</t>
  </si>
  <si>
    <t>-355732989</t>
  </si>
  <si>
    <t>Montáž litinových tvarovek na potrubí litinovém tlakovém jednoosých na potrubí z trub přírubových v otevřeném výkopu, kanálu nebo v šachtě DN 80</t>
  </si>
  <si>
    <t>https://podminky.urs.cz/item/CS_URS_2024_02/857242121</t>
  </si>
  <si>
    <t>1+1+3</t>
  </si>
  <si>
    <t>50</t>
  </si>
  <si>
    <t>55253489</t>
  </si>
  <si>
    <t>tvarovka přírubová litinová s hladkým koncem,práškový epoxid tl 250µm F-kus DN 80</t>
  </si>
  <si>
    <t>137842749</t>
  </si>
  <si>
    <t>51</t>
  </si>
  <si>
    <t>55253892</t>
  </si>
  <si>
    <t>tvarovka přírubová s hrdlem z tvárné litiny,práškový epoxid tl 250µm EU-kus dl 130mm DN 80</t>
  </si>
  <si>
    <t>-525228277</t>
  </si>
  <si>
    <t>52</t>
  </si>
  <si>
    <t>55250642</t>
  </si>
  <si>
    <t>koleno přírubové s patkou PP litinové DN 80</t>
  </si>
  <si>
    <t>1759375376</t>
  </si>
  <si>
    <t>53</t>
  </si>
  <si>
    <t>857261131</t>
  </si>
  <si>
    <t>Montáž litinových tvarovek jednoosých hrdlových otevřený výkop s integrovaným těsněním DN 100</t>
  </si>
  <si>
    <t>-1076587289</t>
  </si>
  <si>
    <t>Montáž litinových tvarovek na potrubí litinovém tlakovém jednoosých na potrubí z trub hrdlových v otevřeném výkopu, kanálu nebo v šachtě s integrovaným těsněním DN 100</t>
  </si>
  <si>
    <t>https://podminky.urs.cz/item/CS_URS_2024_02/857261131</t>
  </si>
  <si>
    <t>54</t>
  </si>
  <si>
    <t>55253905</t>
  </si>
  <si>
    <t>koleno hrdlové z tvárné litiny,práškový epoxid tl 250µm MMK-kus DN 100-11,25°</t>
  </si>
  <si>
    <t>1796502080</t>
  </si>
  <si>
    <t>1*1,01 'Přepočtené koeficientem množství</t>
  </si>
  <si>
    <t>55</t>
  </si>
  <si>
    <t>857262122</t>
  </si>
  <si>
    <t>Montáž litinových tvarovek jednoosých přírubových otevřený výkop DN 100</t>
  </si>
  <si>
    <t>786632569</t>
  </si>
  <si>
    <t>Montáž litinových tvarovek na potrubí litinovém tlakovém jednoosých na potrubí z trub přírubových v otevřeném výkopu, kanálu nebo v šachtě DN 100</t>
  </si>
  <si>
    <t>https://podminky.urs.cz/item/CS_URS_2024_02/857262122</t>
  </si>
  <si>
    <t>2+1+2</t>
  </si>
  <si>
    <t>56</t>
  </si>
  <si>
    <t>55253490</t>
  </si>
  <si>
    <t>tvarovka přírubová litinová s hladkým koncem,práškový epoxid tl 250µm F-kus DN 100</t>
  </si>
  <si>
    <t>103371092</t>
  </si>
  <si>
    <t>57</t>
  </si>
  <si>
    <t>55253895</t>
  </si>
  <si>
    <t>tvarovka přírubová s hrdlem z tvárné litiny,práškový epoxid tl 250µm EU-kus dl 135mm DN 150</t>
  </si>
  <si>
    <t>1702361190</t>
  </si>
  <si>
    <t>58</t>
  </si>
  <si>
    <t>55259815</t>
  </si>
  <si>
    <t>přechod přírubový tvárná litina dl 200mm DN 100/80</t>
  </si>
  <si>
    <t>1040321425</t>
  </si>
  <si>
    <t>2*1,01 'Přepočtené koeficientem množství</t>
  </si>
  <si>
    <t>59</t>
  </si>
  <si>
    <t>857263131</t>
  </si>
  <si>
    <t>Montáž litinových tvarovek odbočných hrdlových otevřený výkop s integrovaným těsněním DN 100</t>
  </si>
  <si>
    <t>340187441</t>
  </si>
  <si>
    <t>Montáž litinových tvarovek na potrubí litinovém tlakovém odbočných na potrubí z trub hrdlových v otevřeném výkopu, kanálu nebo v šachtě s integrovaným těsněním DN 100</t>
  </si>
  <si>
    <t>https://podminky.urs.cz/item/CS_URS_2024_02/857263131</t>
  </si>
  <si>
    <t>př.č. D.2.04,  D.2.05</t>
  </si>
  <si>
    <t>60</t>
  </si>
  <si>
    <t>55253745</t>
  </si>
  <si>
    <t>tvarovka hrdlová s přírubovou odbočkou z tvárné litiny,práškový epoxid tl 250µm MMA-kus DN 100/80</t>
  </si>
  <si>
    <t>2003351581</t>
  </si>
  <si>
    <t>61</t>
  </si>
  <si>
    <t>857264122</t>
  </si>
  <si>
    <t>Montáž litinových tvarovek odbočných přírubových otevřený výkop DN 100</t>
  </si>
  <si>
    <t>-949492480</t>
  </si>
  <si>
    <t>Montáž litinových tvarovek na potrubí litinovém tlakovém odbočných na potrubí z trub přírubových v otevřeném výkopu, kanálu nebo v šachtě DN 100</t>
  </si>
  <si>
    <t>https://podminky.urs.cz/item/CS_URS_2024_02/857264122</t>
  </si>
  <si>
    <t>62</t>
  </si>
  <si>
    <t>55253517</t>
  </si>
  <si>
    <t>tvarovka přírubová litinová s přírubovou odbočkou,práškový epoxid tl 250µm T-kus DN 100/100</t>
  </si>
  <si>
    <t>-895312984</t>
  </si>
  <si>
    <t>63</t>
  </si>
  <si>
    <t>871161141</t>
  </si>
  <si>
    <t>Montáž potrubí z PE100 RC SDR 11 otevřený výkop svařovaných na tupo d 32 x 3,0 mm</t>
  </si>
  <si>
    <t>1581038988</t>
  </si>
  <si>
    <t>Montáž vodovodního potrubí z polyetylenu PE100 RC v otevřeném výkopu svařovaných na tupo SDR 11/PN16 d 32 x 3,0 mm</t>
  </si>
  <si>
    <t>https://podminky.urs.cz/item/CS_URS_2024_02/871161141</t>
  </si>
  <si>
    <t>př.č.D.2.05, D.2.07</t>
  </si>
  <si>
    <t>64</t>
  </si>
  <si>
    <t>28613110</t>
  </si>
  <si>
    <t>potrubí vodovodní jednovrstvé PE100 RC PN 16 SDR11 32x3,0mm</t>
  </si>
  <si>
    <t>-1427382429</t>
  </si>
  <si>
    <t>P</t>
  </si>
  <si>
    <t>Poznámka k položce:_x000D_
potrubí RC2</t>
  </si>
  <si>
    <t>65</t>
  </si>
  <si>
    <t>HWL.632003203216</t>
  </si>
  <si>
    <t>TVAROVKA ISO SPOJKA 32-32</t>
  </si>
  <si>
    <t>-1596778889</t>
  </si>
  <si>
    <t>př.č.D.2.04, D.2.05, D.2.7</t>
  </si>
  <si>
    <t>66</t>
  </si>
  <si>
    <t>HWL.630003200116</t>
  </si>
  <si>
    <t>PŘECHODKA PE/OCEL 32-1''</t>
  </si>
  <si>
    <t>847986904</t>
  </si>
  <si>
    <t>67</t>
  </si>
  <si>
    <t>871181141</t>
  </si>
  <si>
    <t>Montáž potrubí z PE100 RC SDR 11 otevřený výkop svařovaných na tupo d 50 x 4,6 mm</t>
  </si>
  <si>
    <t>1976603151</t>
  </si>
  <si>
    <t>Montáž vodovodního potrubí z polyetylenu PE100 RC v otevřeném výkopu svařovaných na tupo SDR 11/PN16 d 50 x 4,6 mm</t>
  </si>
  <si>
    <t>https://podminky.urs.cz/item/CS_URS_2024_02/871181141</t>
  </si>
  <si>
    <t>68</t>
  </si>
  <si>
    <t>28613112</t>
  </si>
  <si>
    <t>potrubí vodovodní jednovrstvé PE100 RC PN 16 SDR11 50x4,6mm</t>
  </si>
  <si>
    <t>887090564</t>
  </si>
  <si>
    <t>10*1,015 'Přepočtené koeficientem množství</t>
  </si>
  <si>
    <t>69</t>
  </si>
  <si>
    <t>632005005016</t>
  </si>
  <si>
    <t>TVAROVKA ISO SPOJKA 50-50</t>
  </si>
  <si>
    <t>1207279347</t>
  </si>
  <si>
    <t>2*1,015 'Přepočtené koeficientem množství</t>
  </si>
  <si>
    <t>70</t>
  </si>
  <si>
    <t>871211141</t>
  </si>
  <si>
    <t>Montáž potrubí z PE100 RC SDR 11 otevřený výkop svařovaných na tupo d 63 x 5,8 mm</t>
  </si>
  <si>
    <t>45783616</t>
  </si>
  <si>
    <t>Montáž vodovodního potrubí z polyetylenu PE100 RC v otevřeném výkopu svařovaných na tupo SDR 11/PN16 d 63 x 5,8 mm</t>
  </si>
  <si>
    <t>https://podminky.urs.cz/item/CS_URS_2024_02/871211141</t>
  </si>
  <si>
    <t>71</t>
  </si>
  <si>
    <t>28613113</t>
  </si>
  <si>
    <t>potrubí vodovodní jednovrstvé PE100 RC PN 16 SDR11 63x5,8mm</t>
  </si>
  <si>
    <t>-1747866046</t>
  </si>
  <si>
    <t>72</t>
  </si>
  <si>
    <t>632006306316</t>
  </si>
  <si>
    <t>TVAROVKA ISO SPOJKA 63-63</t>
  </si>
  <si>
    <t>-1691222071</t>
  </si>
  <si>
    <t>1*1,015 'Přepočtené koeficientem množství</t>
  </si>
  <si>
    <t>73</t>
  </si>
  <si>
    <t>879171111</t>
  </si>
  <si>
    <t>Montáž vodovodní přípojky na potrubí DN 32</t>
  </si>
  <si>
    <t>977967060</t>
  </si>
  <si>
    <t>Montáž napojení vodovodní přípojky v otevřeném výkopu DN 32</t>
  </si>
  <si>
    <t>https://podminky.urs.cz/item/CS_URS_2024_02/879171111</t>
  </si>
  <si>
    <t>př.č. D.2.01, D.2.06</t>
  </si>
  <si>
    <t>74</t>
  </si>
  <si>
    <t>879211111</t>
  </si>
  <si>
    <t>Montáž vodovodní přípojky na potrubí DN 50</t>
  </si>
  <si>
    <t>-181622483</t>
  </si>
  <si>
    <t>Montáž napojení vodovodní přípojky v otevřeném výkopu DN 50</t>
  </si>
  <si>
    <t>https://podminky.urs.cz/item/CS_URS_2024_02/879211111</t>
  </si>
  <si>
    <t>75</t>
  </si>
  <si>
    <t>879221111</t>
  </si>
  <si>
    <t>Montáž vodovodní přípojky na potrubí DN 63</t>
  </si>
  <si>
    <t>-684373420</t>
  </si>
  <si>
    <t>Montáž napojení vodovodní přípojky v otevřeném výkopu DN 63</t>
  </si>
  <si>
    <t>https://podminky.urs.cz/item/CS_URS_2024_02/879221111</t>
  </si>
  <si>
    <t>76</t>
  </si>
  <si>
    <t>891173911</t>
  </si>
  <si>
    <t>Výměna vodovodního ventilu hlavního pro přípojky DN 32</t>
  </si>
  <si>
    <t>-1677623048</t>
  </si>
  <si>
    <t>Výměna vodovodních armatur na potrubí ventilů hlavních pro přípojky DN 32</t>
  </si>
  <si>
    <t>https://podminky.urs.cz/item/CS_URS_2024_02/891173911</t>
  </si>
  <si>
    <t>77</t>
  </si>
  <si>
    <t>HWL.280000103216</t>
  </si>
  <si>
    <t>ŠOUPÁTKO ISO DOMOVNÍ PŘÍPOJKY 32-5/4"</t>
  </si>
  <si>
    <t>-1540376588</t>
  </si>
  <si>
    <t>78</t>
  </si>
  <si>
    <t>HWL.960113018004</t>
  </si>
  <si>
    <t>SOUPRAVA ZEMNÍ TELESKOPICKÁ DOM. ŠOUPÁTKA-1,3-1,8 3/4"-2" (1,3-1,8m)</t>
  </si>
  <si>
    <t>2091333786</t>
  </si>
  <si>
    <t>79</t>
  </si>
  <si>
    <t>891213911</t>
  </si>
  <si>
    <t>Výměna vodovodního ventilu hlavního pro přípojky DN 50</t>
  </si>
  <si>
    <t>-1487334545</t>
  </si>
  <si>
    <t>Výměna vodovodních armatur na potrubí ventilů hlavních pro přípojky DN 50</t>
  </si>
  <si>
    <t>https://podminky.urs.cz/item/CS_URS_2024_02/891213911</t>
  </si>
  <si>
    <t>80</t>
  </si>
  <si>
    <t>HWL.280006405016</t>
  </si>
  <si>
    <t>ŠOUPÁTKO ISO DOMOVNÍ PŘÍPOJKY 50-2"</t>
  </si>
  <si>
    <t>-1901331320</t>
  </si>
  <si>
    <t>81</t>
  </si>
  <si>
    <t>-703209429</t>
  </si>
  <si>
    <t>82</t>
  </si>
  <si>
    <t>891231912</t>
  </si>
  <si>
    <t>Výměna vodovodních šoupátek otevřený výkop DN 65</t>
  </si>
  <si>
    <t>-365514801</t>
  </si>
  <si>
    <t>Výměna vodovodních armatur na potrubí šoupátek nebo klapek uzavíracích v otevřeném výkopu nebo v šachtách DN 65</t>
  </si>
  <si>
    <t>https://podminky.urs.cz/item/CS_URS_2024_02/891231912</t>
  </si>
  <si>
    <t>83</t>
  </si>
  <si>
    <t>HWL.280000206316</t>
  </si>
  <si>
    <t>ŠOUPÁTKO ISO DOMOVNÍ PŘÍPOJKY 63-2"</t>
  </si>
  <si>
    <t>-452441437</t>
  </si>
  <si>
    <t>84</t>
  </si>
  <si>
    <t>343280870</t>
  </si>
  <si>
    <t>85</t>
  </si>
  <si>
    <t>891241111</t>
  </si>
  <si>
    <t>Montáž vodovodních šoupátek otevřený výkop DN 80</t>
  </si>
  <si>
    <t>2019037253</t>
  </si>
  <si>
    <t>Montáž vodovodních armatur na potrubí šoupátek nebo klapek uzavíracích v otevřeném výkopu nebo v šachtách s osazením zemní soupravy (bez poklopů) DN 80</t>
  </si>
  <si>
    <t>https://podminky.urs.cz/item/CS_URS_2024_02/891241111</t>
  </si>
  <si>
    <t>86</t>
  </si>
  <si>
    <t>HWL.400308000016</t>
  </si>
  <si>
    <t>ŠOUPĚ E3 PŘÍRUBOVÉ KRÁTKÉ 80</t>
  </si>
  <si>
    <t>-1743509721</t>
  </si>
  <si>
    <t>87</t>
  </si>
  <si>
    <t>HWL.950205010003</t>
  </si>
  <si>
    <t>SOUPRAVA ZEMNÍ TELESKOPICKÁ E2-1,3 -1,8 50-100 (1,3-1,8m)</t>
  </si>
  <si>
    <t>2073959316</t>
  </si>
  <si>
    <t>88</t>
  </si>
  <si>
    <t>891247111</t>
  </si>
  <si>
    <t>Montáž hydrantů podzemních DN 80</t>
  </si>
  <si>
    <t>1011985970</t>
  </si>
  <si>
    <t>Montáž vodovodních armatur na potrubí hydrantů podzemních (bez osazení poklopů) DN 80</t>
  </si>
  <si>
    <t>https://podminky.urs.cz/item/CS_URS_2024_02/891247111</t>
  </si>
  <si>
    <t>89</t>
  </si>
  <si>
    <t>HWL.K24008015016</t>
  </si>
  <si>
    <t>HYDRANT DUO PODZEMNÍ 80/1,5 m</t>
  </si>
  <si>
    <t>687455005</t>
  </si>
  <si>
    <t>90</t>
  </si>
  <si>
    <t>348200000000_1</t>
  </si>
  <si>
    <t>HYDRANTOVÁ DRENÁŽ</t>
  </si>
  <si>
    <t>1948746615</t>
  </si>
  <si>
    <t>91</t>
  </si>
  <si>
    <t>891247212</t>
  </si>
  <si>
    <t>Montáž hydrantů nadzemních DN 80</t>
  </si>
  <si>
    <t>1258650459</t>
  </si>
  <si>
    <t>Montáž vodovodních armatur na potrubí hydrantů nadzemních DN 80</t>
  </si>
  <si>
    <t>https://podminky.urs.cz/item/CS_URS_2024_02/891247212</t>
  </si>
  <si>
    <t>92</t>
  </si>
  <si>
    <t>AVK.125210015_1R</t>
  </si>
  <si>
    <t>Hydrant nadzemní okrasný typ 12.5.2, objezdový, DN 100, 1500 mm-dodávka VAK</t>
  </si>
  <si>
    <t>55294533</t>
  </si>
  <si>
    <t>Hydrant nadzemní okrasný typ 12.5.2, objezdový, DN 100, 1500 mm</t>
  </si>
  <si>
    <t>Poznámka k položce:_x000D_
s logem Pardubic</t>
  </si>
  <si>
    <t>93</t>
  </si>
  <si>
    <t>891261111</t>
  </si>
  <si>
    <t>Montáž vodovodních šoupátek otevřený výkop DN 100</t>
  </si>
  <si>
    <t>-1856483614</t>
  </si>
  <si>
    <t>Montáž vodovodních armatur na potrubí šoupátek nebo klapek uzavíracích v otevřeném výkopu nebo v šachtách s osazením zemní soupravy (bez poklopů) DN 100</t>
  </si>
  <si>
    <t>https://podminky.urs.cz/item/CS_URS_2024_02/891261111</t>
  </si>
  <si>
    <t>94</t>
  </si>
  <si>
    <t>HWL.400310000016</t>
  </si>
  <si>
    <t>ŠOUPĚ E3 PŘÍRUBOVÉ KRÁTKÉ 100</t>
  </si>
  <si>
    <t>888710102</t>
  </si>
  <si>
    <t>95</t>
  </si>
  <si>
    <t>1038219295</t>
  </si>
  <si>
    <t>96</t>
  </si>
  <si>
    <t>891269111</t>
  </si>
  <si>
    <t>Montáž navrtávacích pasů na potrubí z jakýchkoli trub DN 100</t>
  </si>
  <si>
    <t>2124435150</t>
  </si>
  <si>
    <t>Montáž vodovodních armatur na potrubí navrtávacích pasů s ventilem Jt 1 MPa, na potrubí z trub litinových, ocelových nebo plastických hmot DN 100</t>
  </si>
  <si>
    <t>https://podminky.urs.cz/item/CS_URS_2024_02/891269111</t>
  </si>
  <si>
    <t>97</t>
  </si>
  <si>
    <t>42271414</t>
  </si>
  <si>
    <t>pás navrtávací z tvárné litiny DN 100, pro litinové a ocelové potrubí, se závitovým výstupem 1",5/4",6/4",2"</t>
  </si>
  <si>
    <t>-87509603</t>
  </si>
  <si>
    <t>př.č.D.1.04, D.1.05</t>
  </si>
  <si>
    <t>navrtací pas DN 100/1"</t>
  </si>
  <si>
    <t>navrtací pas DN 100/6/4"</t>
  </si>
  <si>
    <t>navrtací pas DN 100/2"</t>
  </si>
  <si>
    <t>98</t>
  </si>
  <si>
    <t>892241111</t>
  </si>
  <si>
    <t>Tlaková zkouška vodou potrubí DN do 80</t>
  </si>
  <si>
    <t>-913422669</t>
  </si>
  <si>
    <t>Tlakové zkoušky vodou na potrubí DN do 80</t>
  </si>
  <si>
    <t>https://podminky.urs.cz/item/CS_URS_2024_02/892241111</t>
  </si>
  <si>
    <t>př.č.D.2.01</t>
  </si>
  <si>
    <t>99</t>
  </si>
  <si>
    <t>892271111</t>
  </si>
  <si>
    <t>Tlaková zkouška vodou potrubí DN 100 nebo 125</t>
  </si>
  <si>
    <t>1039281218</t>
  </si>
  <si>
    <t>Tlakové zkoušky vodou na potrubí DN 100 nebo 125</t>
  </si>
  <si>
    <t>https://podminky.urs.cz/item/CS_URS_2024_02/892271111</t>
  </si>
  <si>
    <t>100</t>
  </si>
  <si>
    <t>892273122</t>
  </si>
  <si>
    <t>Proplach a dezinfekce vodovodního potrubí DN od 80 do 125</t>
  </si>
  <si>
    <t>-1554854082</t>
  </si>
  <si>
    <t>https://podminky.urs.cz/item/CS_URS_2024_02/892273122</t>
  </si>
  <si>
    <t>101</t>
  </si>
  <si>
    <t>892372111</t>
  </si>
  <si>
    <t>Zabezpečení konců potrubí DN do 300 při tlakových zkouškách vodou</t>
  </si>
  <si>
    <t>181173616</t>
  </si>
  <si>
    <t>Tlakové zkoušky vodou zabezpečení konců potrubí při tlakových zkouškách DN do 300</t>
  </si>
  <si>
    <t>https://podminky.urs.cz/item/CS_URS_2024_02/892372111</t>
  </si>
  <si>
    <t>102</t>
  </si>
  <si>
    <t>891181811</t>
  </si>
  <si>
    <t>Demontáž vodovodních šoupátek otevřený výkop DN 40</t>
  </si>
  <si>
    <t>1193001274</t>
  </si>
  <si>
    <t>Demontáž vodovodních armatur na potrubí šoupátek nebo klapek uzavíracích v otevřeném výkopu nebo v šachtách DN 40</t>
  </si>
  <si>
    <t>https://podminky.urs.cz/item/CS_URS_2024_02/891181811</t>
  </si>
  <si>
    <t>103</t>
  </si>
  <si>
    <t>891261811</t>
  </si>
  <si>
    <t>Demontáž vodovodních šoupátek otevřený výkop DN 100</t>
  </si>
  <si>
    <t>2069256861</t>
  </si>
  <si>
    <t>Demontáž vodovodních armatur na potrubí šoupátek nebo klapek uzavíracích v otevřeném výkopu nebo v šachtách DN 100</t>
  </si>
  <si>
    <t>https://podminky.urs.cz/item/CS_URS_2024_02/891261811</t>
  </si>
  <si>
    <t>104</t>
  </si>
  <si>
    <t>891247812</t>
  </si>
  <si>
    <t>Demontáž hydrantů podzemních na potrubí DN 80</t>
  </si>
  <si>
    <t>-988492712</t>
  </si>
  <si>
    <t>Demontáž vodovodních armatur na potrubí hydrantů podzemních DN 80</t>
  </si>
  <si>
    <t>https://podminky.urs.cz/item/CS_URS_2024_02/891247812</t>
  </si>
  <si>
    <t>př.č.D.1.01</t>
  </si>
  <si>
    <t>105</t>
  </si>
  <si>
    <t>899101211</t>
  </si>
  <si>
    <t>Demontáž poklopů litinových nebo ocelových včetně rámů hmotnosti do 50 kg</t>
  </si>
  <si>
    <t>-272216893</t>
  </si>
  <si>
    <t>Demontáž poklopů litinových a ocelových včetně rámů, hmotnosti jednotlivě do 50 kg</t>
  </si>
  <si>
    <t>https://podminky.urs.cz/item/CS_URS_2024_02/899101211</t>
  </si>
  <si>
    <t>řad-šoupátkové poklopy</t>
  </si>
  <si>
    <t>řad-hydrantové poklopy</t>
  </si>
  <si>
    <t>106</t>
  </si>
  <si>
    <t>899401111</t>
  </si>
  <si>
    <t>Osazení poklopů uličních litinových ventilových</t>
  </si>
  <si>
    <t>676054403</t>
  </si>
  <si>
    <t>Osazení poklopů uličních s pevným rámem litinových ventilových</t>
  </si>
  <si>
    <t>https://podminky.urs.cz/item/CS_URS_2024_02/899401111</t>
  </si>
  <si>
    <t>107</t>
  </si>
  <si>
    <t>42291402</t>
  </si>
  <si>
    <t>poklop litinový ventilový</t>
  </si>
  <si>
    <t>-7062338</t>
  </si>
  <si>
    <t>108</t>
  </si>
  <si>
    <t>42210051</t>
  </si>
  <si>
    <t>deska podkladová uličního poklopu litinového ventilového</t>
  </si>
  <si>
    <t>333651455</t>
  </si>
  <si>
    <t>109</t>
  </si>
  <si>
    <t>899401112</t>
  </si>
  <si>
    <t>Osazení poklopů uličních litinových šoupátkových</t>
  </si>
  <si>
    <t>-1883889418</t>
  </si>
  <si>
    <t>Osazení poklopů uličních s pevným rámem litinových šoupátkových</t>
  </si>
  <si>
    <t>https://podminky.urs.cz/item/CS_URS_2024_02/899401112</t>
  </si>
  <si>
    <t>42291352</t>
  </si>
  <si>
    <t>poklop litinový šoupátkový pro zemní soupravy osazení do terénu a do vozovky</t>
  </si>
  <si>
    <t>529516688</t>
  </si>
  <si>
    <t>111</t>
  </si>
  <si>
    <t>42210050</t>
  </si>
  <si>
    <t>deska podkladová uličního poklopu litinového šoupatového</t>
  </si>
  <si>
    <t>2018754718</t>
  </si>
  <si>
    <t>112</t>
  </si>
  <si>
    <t>899401113</t>
  </si>
  <si>
    <t>Osazení poklopů uličních litinových hydrantových</t>
  </si>
  <si>
    <t>459493904</t>
  </si>
  <si>
    <t>Osazení poklopů uličních s pevným rámem litinových hydrantových</t>
  </si>
  <si>
    <t>https://podminky.urs.cz/item/CS_URS_2024_02/899401113</t>
  </si>
  <si>
    <t>113</t>
  </si>
  <si>
    <t>42291452</t>
  </si>
  <si>
    <t>poklop litinový hydrantový DN 80</t>
  </si>
  <si>
    <t>-1875303824</t>
  </si>
  <si>
    <t>114</t>
  </si>
  <si>
    <t>42210052</t>
  </si>
  <si>
    <t>deska podkladová uličního poklopu litinového hydrantového</t>
  </si>
  <si>
    <t>-1935935511</t>
  </si>
  <si>
    <t>115</t>
  </si>
  <si>
    <t>899712111</t>
  </si>
  <si>
    <t>Orientační tabulky na zdivu</t>
  </si>
  <si>
    <t>-770492885</t>
  </si>
  <si>
    <t>Orientační tabulky na vodovodních a kanalizačních řadech na zdivu</t>
  </si>
  <si>
    <t>https://podminky.urs.cz/item/CS_URS_2024_02/899712111</t>
  </si>
  <si>
    <t xml:space="preserve">př.č.D.2.05, </t>
  </si>
  <si>
    <t>116</t>
  </si>
  <si>
    <t>562890400</t>
  </si>
  <si>
    <t>tabule orientační z plastu velká</t>
  </si>
  <si>
    <t>1773021925</t>
  </si>
  <si>
    <t>117</t>
  </si>
  <si>
    <t>899721111</t>
  </si>
  <si>
    <t>Signalizační vodič DN do 150 mm na potrubí</t>
  </si>
  <si>
    <t>-1540488938</t>
  </si>
  <si>
    <t>Signalizační vodič na potrubí DN do 150 mm</t>
  </si>
  <si>
    <t>https://podminky.urs.cz/item/CS_URS_2024_02/899721111</t>
  </si>
  <si>
    <t>140</t>
  </si>
  <si>
    <t>118</t>
  </si>
  <si>
    <t>899722113</t>
  </si>
  <si>
    <t>Krytí potrubí z plastů výstražnou fólií z PVC přes 25 do 34cm</t>
  </si>
  <si>
    <t>-475831569</t>
  </si>
  <si>
    <t>Krytí potrubí z plastů výstražnou fólií z PVC šířky přes 25 do 34 cm</t>
  </si>
  <si>
    <t>https://podminky.urs.cz/item/CS_URS_2024_02/899722113</t>
  </si>
  <si>
    <t>119</t>
  </si>
  <si>
    <t>309856300_2R</t>
  </si>
  <si>
    <t>Příplatek za nerezové šrouby a izolační bandáž spojů</t>
  </si>
  <si>
    <t>kpl</t>
  </si>
  <si>
    <t>914299468</t>
  </si>
  <si>
    <t>výkr.č.D.2.05, D.2.06</t>
  </si>
  <si>
    <t>Ostatní konstrukce a práce-bourání</t>
  </si>
  <si>
    <t>120</t>
  </si>
  <si>
    <t>979024443</t>
  </si>
  <si>
    <t>Očištění vybouraných obrubníků a krajníků silničních</t>
  </si>
  <si>
    <t>-838887089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</si>
  <si>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</si>
  <si>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https://podminky.urs.cz/item/CS_URS_2024_02/979024443</t>
  </si>
  <si>
    <t>121</t>
  </si>
  <si>
    <t>979071111</t>
  </si>
  <si>
    <t>Očištění dlažebních kostek velkých s původním spárováním kamenivem těženým</t>
  </si>
  <si>
    <t>973604336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</si>
  <si>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</si>
  <si>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https://podminky.urs.cz/item/CS_URS_2024_02/979071111</t>
  </si>
  <si>
    <t>122</t>
  </si>
  <si>
    <t>979071121</t>
  </si>
  <si>
    <t>Očištění dlažebních kostek drobných s původním spárováním kamenivem těženým</t>
  </si>
  <si>
    <t>1605179634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</si>
  <si>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</si>
  <si>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https://podminky.urs.cz/item/CS_URS_2024_02/979071121</t>
  </si>
  <si>
    <t>997</t>
  </si>
  <si>
    <t>Přesun sutě</t>
  </si>
  <si>
    <t>123</t>
  </si>
  <si>
    <t>997006511</t>
  </si>
  <si>
    <t>Vodorovná doprava suti s naložením a složením na skládku do 100 m</t>
  </si>
  <si>
    <t>1050921247</t>
  </si>
  <si>
    <t>Vodorovná doprava suti na skládku s naložením na dopravní prostředek a složením do 100 m</t>
  </si>
  <si>
    <t>https://podminky.urs.cz/item/CS_URS_2024_02/997006511</t>
  </si>
  <si>
    <t>124</t>
  </si>
  <si>
    <t>997006512</t>
  </si>
  <si>
    <t>Vodorovné doprava suti s naložením a složením na skládku přes 100 m do 1 km</t>
  </si>
  <si>
    <t>-659624435</t>
  </si>
  <si>
    <t>Vodorovná doprava suti na skládku s naložením na dopravní prostředek a složením přes 100 m do 1 km</t>
  </si>
  <si>
    <t>https://podminky.urs.cz/item/CS_URS_2024_02/997006512</t>
  </si>
  <si>
    <t>125</t>
  </si>
  <si>
    <t>997006519</t>
  </si>
  <si>
    <t>Příplatek k vodorovnému přemístění suti na skládku ZKD 1 km přes 1 km</t>
  </si>
  <si>
    <t>2104059626</t>
  </si>
  <si>
    <t>Vodorovná doprava suti na skládku Příplatek k ceně -6512 za každý další i započatý 1 km</t>
  </si>
  <si>
    <t>https://podminky.urs.cz/item/CS_URS_2024_02/997006519</t>
  </si>
  <si>
    <t>246,433*7 'Přepočtené koeficientem množství</t>
  </si>
  <si>
    <t>126</t>
  </si>
  <si>
    <t>997006551</t>
  </si>
  <si>
    <t>Hrubé urovnání suti na skládce bez zhutnění</t>
  </si>
  <si>
    <t>345900455</t>
  </si>
  <si>
    <t>https://podminky.urs.cz/item/CS_URS_2024_02/997006551</t>
  </si>
  <si>
    <t>127</t>
  </si>
  <si>
    <t>997221873</t>
  </si>
  <si>
    <t>Poplatek za uložení na recyklační skládce (skládkovné) stavebního odpadu zeminy a kamení zatříděného do Katalogu odpadů pod kódem 17 05 04</t>
  </si>
  <si>
    <t>-1418088624</t>
  </si>
  <si>
    <t>https://podminky.urs.cz/item/CS_URS_2024_02/997221873</t>
  </si>
  <si>
    <t>Poznámka k položce:_x000D_
dlažba - odvoz na skládku Služeb města Pardubic</t>
  </si>
  <si>
    <t>dlažba</t>
  </si>
  <si>
    <t>124,284</t>
  </si>
  <si>
    <t>obruby</t>
  </si>
  <si>
    <t>2,32</t>
  </si>
  <si>
    <t>128</t>
  </si>
  <si>
    <t>971827986</t>
  </si>
  <si>
    <t>119,829</t>
  </si>
  <si>
    <t>998</t>
  </si>
  <si>
    <t>Přesun hmot</t>
  </si>
  <si>
    <t>129</t>
  </si>
  <si>
    <t>998273102</t>
  </si>
  <si>
    <t>Přesun hmot pro trubní vedení z trub litinových otevřený výkop</t>
  </si>
  <si>
    <t>78649593</t>
  </si>
  <si>
    <t>Přesun hmot pro trubní vedení hloubené z trub litinových pro vodovody nebo kanalizace v otevřeném výkopu dopravní vzdálenost do 15 m</t>
  </si>
  <si>
    <t>https://podminky.urs.cz/item/CS_URS_2024_02/998273102</t>
  </si>
  <si>
    <t>806-03 - IO 03 - Kanalizace Wernerovo nábřeží</t>
  </si>
  <si>
    <t xml:space="preserve">    3 - Svislé a kompletní konstrukce</t>
  </si>
  <si>
    <t xml:space="preserve">    6 - Úpravy povrchů, podlahy a osazování výplní</t>
  </si>
  <si>
    <t>112211211_1R</t>
  </si>
  <si>
    <t>Ošetření kořenového systému</t>
  </si>
  <si>
    <t>-794136017</t>
  </si>
  <si>
    <t xml:space="preserve">př.č. C.3, D.3.01,  </t>
  </si>
  <si>
    <t>stoka</t>
  </si>
  <si>
    <t>-1659355016</t>
  </si>
  <si>
    <t>př.č. C.3, D.3.02, D.3.03, D.3.04, D.3.05, D.2.09</t>
  </si>
  <si>
    <t>stoka BE-1</t>
  </si>
  <si>
    <t>12*2</t>
  </si>
  <si>
    <t>stoka BE-1-1</t>
  </si>
  <si>
    <t>29*2</t>
  </si>
  <si>
    <t>stoka BE-1-2</t>
  </si>
  <si>
    <t>64*2</t>
  </si>
  <si>
    <t>stoka BE-1-2-1</t>
  </si>
  <si>
    <t>19*2</t>
  </si>
  <si>
    <t>kanalizační přípojky</t>
  </si>
  <si>
    <t>71*2</t>
  </si>
  <si>
    <t>uliční vpusti</t>
  </si>
  <si>
    <t>5*2</t>
  </si>
  <si>
    <t>-866398012</t>
  </si>
  <si>
    <t>12*1,5</t>
  </si>
  <si>
    <t>29*1,2</t>
  </si>
  <si>
    <t>64*1,2</t>
  </si>
  <si>
    <t>19*1,2</t>
  </si>
  <si>
    <t>13,5*1,2</t>
  </si>
  <si>
    <t>55,5*1,1</t>
  </si>
  <si>
    <t>5*1,1</t>
  </si>
  <si>
    <t>-489572830</t>
  </si>
  <si>
    <t>př.č.  D.3.01</t>
  </si>
  <si>
    <t>spodní voda</t>
  </si>
  <si>
    <t>120*24</t>
  </si>
  <si>
    <t>přečerpání splašků</t>
  </si>
  <si>
    <t>575986925</t>
  </si>
  <si>
    <t>894063226</t>
  </si>
  <si>
    <t>př.č. C.3, D.3.02, D.3.03, D.3.04, D.3.05</t>
  </si>
  <si>
    <t>stoky</t>
  </si>
  <si>
    <t>10*1,2</t>
  </si>
  <si>
    <t>2*1,2</t>
  </si>
  <si>
    <t>40*1,1</t>
  </si>
  <si>
    <t>-1573329415</t>
  </si>
  <si>
    <t>6*1,2</t>
  </si>
  <si>
    <t>5*1,9</t>
  </si>
  <si>
    <t>5*1,2</t>
  </si>
  <si>
    <t>95*1,1</t>
  </si>
  <si>
    <t>-1798690707</t>
  </si>
  <si>
    <t>1999030035</t>
  </si>
  <si>
    <t>990867838</t>
  </si>
  <si>
    <t>4*(3*3)</t>
  </si>
  <si>
    <t>1483972102</t>
  </si>
  <si>
    <t>-68888987</t>
  </si>
  <si>
    <t>zajištění stok</t>
  </si>
  <si>
    <t>124+124</t>
  </si>
  <si>
    <t>-2146070030</t>
  </si>
  <si>
    <t>-1568662031</t>
  </si>
  <si>
    <t>12*1,5*2,2</t>
  </si>
  <si>
    <t>29*1,2*2,1</t>
  </si>
  <si>
    <t>64*1,2*2,0</t>
  </si>
  <si>
    <t>19*1,2*1,6</t>
  </si>
  <si>
    <t>DN 600/900</t>
  </si>
  <si>
    <t>2*1,9*2,1</t>
  </si>
  <si>
    <t>DN 300</t>
  </si>
  <si>
    <t>13,5*1,2*2,1</t>
  </si>
  <si>
    <t>DN 200</t>
  </si>
  <si>
    <t>30,5*1,1*2,1</t>
  </si>
  <si>
    <t>DN 150</t>
  </si>
  <si>
    <t>25*1,1*2,1</t>
  </si>
  <si>
    <t>5*1,1*1,9</t>
  </si>
  <si>
    <t>151201102</t>
  </si>
  <si>
    <t>Zřízení zátažného pažení a rozepření stěn rýh hl přes 2 do 4 m</t>
  </si>
  <si>
    <t>-15536991</t>
  </si>
  <si>
    <t>Zřízení pažení a rozepření stěn rýh pro podzemní vedení zátažné, hloubky přes 2 do 4 m</t>
  </si>
  <si>
    <t>https://podminky.urs.cz/item/CS_URS_2024_02/151201102</t>
  </si>
  <si>
    <t>12*2*2,2</t>
  </si>
  <si>
    <t>29*2*2,1</t>
  </si>
  <si>
    <t>64*2*2,0</t>
  </si>
  <si>
    <t>19*2*1,6</t>
  </si>
  <si>
    <t>2*2*2,1</t>
  </si>
  <si>
    <t>13,5*2*2,1</t>
  </si>
  <si>
    <t>30,5*2*2,1</t>
  </si>
  <si>
    <t>25*2*2,1</t>
  </si>
  <si>
    <t>5*2*1,9</t>
  </si>
  <si>
    <t>151201112</t>
  </si>
  <si>
    <t>Odstranění zátažného pažení a rozepření stěn rýh hl přes 2 do 4 m</t>
  </si>
  <si>
    <t>-1469183810</t>
  </si>
  <si>
    <t>Odstranění pažení a rozepření stěn rýh pro podzemní vedení s uložením materiálu na vzdálenost do 3 m od kraje výkopu zátažné, hloubky přes 2 do 4 m</t>
  </si>
  <si>
    <t>https://podminky.urs.cz/item/CS_URS_2024_02/151201112</t>
  </si>
  <si>
    <t>448237384</t>
  </si>
  <si>
    <t>-497100815</t>
  </si>
  <si>
    <t>483,415*20 'Přepočtené koeficientem množství</t>
  </si>
  <si>
    <t>-194489767</t>
  </si>
  <si>
    <t>483,415*2 'Přepočtené koeficientem množství</t>
  </si>
  <si>
    <t>-86683192</t>
  </si>
  <si>
    <t>174151101</t>
  </si>
  <si>
    <t>-1070463192</t>
  </si>
  <si>
    <t>https://podminky.urs.cz/item/CS_URS_2024_02/174151101</t>
  </si>
  <si>
    <t>nahrazení nevhodné zeminy</t>
  </si>
  <si>
    <t>12*1,5*1,3</t>
  </si>
  <si>
    <t>29*1,2*1,4</t>
  </si>
  <si>
    <t>64*1,2*1,3</t>
  </si>
  <si>
    <t>19*1,2*0,9</t>
  </si>
  <si>
    <t>2*1,9*2,0</t>
  </si>
  <si>
    <t>13,5*1,2*1,4</t>
  </si>
  <si>
    <t>30,5*1,1*1,5</t>
  </si>
  <si>
    <t>25*1,1*1,55</t>
  </si>
  <si>
    <t>5*1,1*1,3</t>
  </si>
  <si>
    <t>1803884332</t>
  </si>
  <si>
    <t>322,86*2 'Přepočtené koeficientem množství</t>
  </si>
  <si>
    <t>9819091</t>
  </si>
  <si>
    <t>12*1,5*0,9</t>
  </si>
  <si>
    <t>29*1,2*0,7</t>
  </si>
  <si>
    <t>64*1,2*0,7</t>
  </si>
  <si>
    <t>19*1,2*0,7</t>
  </si>
  <si>
    <t>13,5*1,2*0,7</t>
  </si>
  <si>
    <t>30,5*1,1*0,6</t>
  </si>
  <si>
    <t>25*1,1*0,55</t>
  </si>
  <si>
    <t>5*1,1*0,6</t>
  </si>
  <si>
    <t>-1402323080</t>
  </si>
  <si>
    <t>160,175*2 'Přepočtené koeficientem množství</t>
  </si>
  <si>
    <t>-1365641128</t>
  </si>
  <si>
    <t>2*2,0</t>
  </si>
  <si>
    <t>25*1,5</t>
  </si>
  <si>
    <t>15*1,5</t>
  </si>
  <si>
    <t>184818234</t>
  </si>
  <si>
    <t>Ochrana kmene průměru přes 700 do 900 mm bedněním výšky do 2 m</t>
  </si>
  <si>
    <t>-652199273</t>
  </si>
  <si>
    <t>Ochrana kmene bedněním před poškozením stavebním provozem zřízení včetně odstranění výšky bednění do 2 m průměru kmene přes 700 do 900 mm</t>
  </si>
  <si>
    <t>https://podminky.urs.cz/item/CS_URS_2024_02/184818234</t>
  </si>
  <si>
    <t>př.č. C.2, D.1.01</t>
  </si>
  <si>
    <t>212752701</t>
  </si>
  <si>
    <t>Trativod z drenážních trubek tunelových PVC-U SN 4 perforace 220° včetně lože otevřený výkop DN 100 pro liniové stavby</t>
  </si>
  <si>
    <t>1039163238</t>
  </si>
  <si>
    <t>Trativody z drenážních trubek pro liniové stavby a komunikace se zřízením štěrkového lože pod trubky a s jejich obsypem v otevřeném výkopu trubka tunelová jednovrstvá PVC-U SN 4 perforace 220° DN 100</t>
  </si>
  <si>
    <t>https://podminky.urs.cz/item/CS_URS_2024_02/212752701</t>
  </si>
  <si>
    <t>Svislé a kompletní konstrukce</t>
  </si>
  <si>
    <t>358315114</t>
  </si>
  <si>
    <t>Bourání stoky kompletní nebo vybourání otvorů z prostého betonu plochy do 4 m2</t>
  </si>
  <si>
    <t>1963024554</t>
  </si>
  <si>
    <t>Bourání stoky kompletní nebo vybourání otvorů průřezové plochy do 4 m2 ve stokách ze zdiva z prostého betonu</t>
  </si>
  <si>
    <t>https://podminky.urs.cz/item/CS_URS_2024_02/358315114</t>
  </si>
  <si>
    <t>12*1,5*1,2</t>
  </si>
  <si>
    <t>29*1,2*0,6</t>
  </si>
  <si>
    <t>64*1,2*0,6</t>
  </si>
  <si>
    <t>19*1,2*0,6</t>
  </si>
  <si>
    <t>2*1,9*0,2</t>
  </si>
  <si>
    <t>13,5*1,2*0,6</t>
  </si>
  <si>
    <t>30,5*1,1*0,5</t>
  </si>
  <si>
    <t>25*1,1*0,5</t>
  </si>
  <si>
    <t>5*1,1*0,5</t>
  </si>
  <si>
    <t>359901211</t>
  </si>
  <si>
    <t>Monitoring stoky jakékoli výšky na nové kanalizaci</t>
  </si>
  <si>
    <t>1354184660</t>
  </si>
  <si>
    <t>Monitoring stok (kamerový systém) jakékoli výšky nová kanalizace</t>
  </si>
  <si>
    <t>https://podminky.urs.cz/item/CS_URS_2024_02/359901211</t>
  </si>
  <si>
    <t>451541111</t>
  </si>
  <si>
    <t>Lože pod potrubí otevřený výkop ze štěrkodrtě</t>
  </si>
  <si>
    <t>-233050329</t>
  </si>
  <si>
    <t>Lože pod potrubí, stoky a drobné objekty v otevřeném výkopu ze štěrkodrtě 0-63 mm</t>
  </si>
  <si>
    <t>https://podminky.urs.cz/item/CS_URS_2024_02/451541111</t>
  </si>
  <si>
    <t>12*1,5*0,1</t>
  </si>
  <si>
    <t>29*1,2*0,1</t>
  </si>
  <si>
    <t>64*1,2*0,1</t>
  </si>
  <si>
    <t>19*1,2*0,1</t>
  </si>
  <si>
    <t>2*1,9*0,1</t>
  </si>
  <si>
    <t>13,5*1,2*0,1</t>
  </si>
  <si>
    <t>30,5*1,1*0,1</t>
  </si>
  <si>
    <t>25*1,1*0,1</t>
  </si>
  <si>
    <t>5*1,1*0,1</t>
  </si>
  <si>
    <t>452111111</t>
  </si>
  <si>
    <t>Osazení betonových pražců otevřený výkop pl do 25000 mm2</t>
  </si>
  <si>
    <t>-498939880</t>
  </si>
  <si>
    <t>Osazení betonových dílců pražců pod potrubí v otevřeném výkopu, průřezové plochy do 25000 mm2</t>
  </si>
  <si>
    <t>https://podminky.urs.cz/item/CS_URS_2024_02/452111111</t>
  </si>
  <si>
    <t>12/2,5*2</t>
  </si>
  <si>
    <t>29/2,5*2</t>
  </si>
  <si>
    <t>64/2,5*2</t>
  </si>
  <si>
    <t>19/2,5*2</t>
  </si>
  <si>
    <t>71/1,5*2</t>
  </si>
  <si>
    <t>5/2,5*2</t>
  </si>
  <si>
    <t>59223733</t>
  </si>
  <si>
    <t>podkladek pod trouby betonové/ŽB DN 300-500</t>
  </si>
  <si>
    <t>1404837023</t>
  </si>
  <si>
    <t>452112112</t>
  </si>
  <si>
    <t>Osazení betonových prstenců nebo rámů v do 100 mm pod poklopy a mříže</t>
  </si>
  <si>
    <t>-1302422391</t>
  </si>
  <si>
    <t>Osazení betonových dílců prstenců nebo rámů pod poklopy a mříže, výšky do 100 mm</t>
  </si>
  <si>
    <t>https://podminky.urs.cz/item/CS_URS_2024_02/452112112</t>
  </si>
  <si>
    <t>př.č.  D.2.07</t>
  </si>
  <si>
    <t>1+1</t>
  </si>
  <si>
    <t>1+1+2</t>
  </si>
  <si>
    <t>59224184</t>
  </si>
  <si>
    <t>prstenec šachtový vyrovnávací betonový 625x120x40mm</t>
  </si>
  <si>
    <t>356859245</t>
  </si>
  <si>
    <t>59224185</t>
  </si>
  <si>
    <t>prstenec šachtový vyrovnávací betonový 625x120x60mm</t>
  </si>
  <si>
    <t>842865763</t>
  </si>
  <si>
    <t>59224176</t>
  </si>
  <si>
    <t>prstenec šachtový vyrovnávací betonový 625x120x80mm</t>
  </si>
  <si>
    <t>-1663411002</t>
  </si>
  <si>
    <t>452112122</t>
  </si>
  <si>
    <t>Osazení betonových prstenců nebo rámů v přes 100 do 200 mm pod poklopy a mříže</t>
  </si>
  <si>
    <t>1900437371</t>
  </si>
  <si>
    <t>Osazení betonových dílců prstenců nebo rámů pod poklopy a mříže, výšky přes 100 do 200 mm</t>
  </si>
  <si>
    <t>https://podminky.urs.cz/item/CS_URS_2024_02/452112122</t>
  </si>
  <si>
    <t>4+1</t>
  </si>
  <si>
    <t>59224188</t>
  </si>
  <si>
    <t>prstenec šachtový vyrovnávací betonový 625x120x120mm</t>
  </si>
  <si>
    <t>-1380156235</t>
  </si>
  <si>
    <t>59224187</t>
  </si>
  <si>
    <t>prstenec šachtový vyrovnávací betonový 625x120x100mm</t>
  </si>
  <si>
    <t>-1288401865</t>
  </si>
  <si>
    <t>452311131</t>
  </si>
  <si>
    <t>Podkladní desky z betonu prostého bez zvýšených nároků na prostředí tř. C 12/15 otevřený výkop</t>
  </si>
  <si>
    <t>-1734706864</t>
  </si>
  <si>
    <t>Podkladní a zajišťovací konstrukce z betonu prostého v otevřeném výkopu bez zvýšených nároků na prostředí desky pod potrubí, stoky a drobné objekty z betonu tř. C 12/15</t>
  </si>
  <si>
    <t>https://podminky.urs.cz/item/CS_URS_2024_02/452311131</t>
  </si>
  <si>
    <t>př.č. D.3.06, D.2.09</t>
  </si>
  <si>
    <t>šachty</t>
  </si>
  <si>
    <t>(1,5*1,5*0,1)*9</t>
  </si>
  <si>
    <t>452312131</t>
  </si>
  <si>
    <t>Sedlové lože z betonu prostého bez zvýšených nároků na prostředí tř. C 12/15 otevřený výkop</t>
  </si>
  <si>
    <t>-1884568390</t>
  </si>
  <si>
    <t>Podkladní a zajišťovací konstrukce z betonu prostého v otevřeném výkopu bez zvýšených nároků na prostředí sedlové lože pod potrubí z betonu tř. C 12/15</t>
  </si>
  <si>
    <t>https://podminky.urs.cz/item/CS_URS_2024_02/452312131</t>
  </si>
  <si>
    <t>12*(0,585*0,195)</t>
  </si>
  <si>
    <t>29*(0,585*0,255)</t>
  </si>
  <si>
    <t>64*(0,585*0,255)</t>
  </si>
  <si>
    <t>19*(0,585*0,255)</t>
  </si>
  <si>
    <t>DN 600/900-obetonování u napojení</t>
  </si>
  <si>
    <t>2*1,9*1,3</t>
  </si>
  <si>
    <t>13,5*(0,585*0,255)</t>
  </si>
  <si>
    <t>30,5*(0,585*0,205)</t>
  </si>
  <si>
    <t>25*(0,585*0,205)</t>
  </si>
  <si>
    <t>5*(0,585*0,205)</t>
  </si>
  <si>
    <t>452351111</t>
  </si>
  <si>
    <t>Bednění podkladních desek nebo sedlového lože pod potrubí, stoky a drobné objekty otevřený výkop zřízení</t>
  </si>
  <si>
    <t>428752309</t>
  </si>
  <si>
    <t>Bednění podkladních a zajišťovacích konstrukcí v otevřeném výkopu desek nebo sedlových loží pod potrubí, stoky a drobné objekty zřízení</t>
  </si>
  <si>
    <t>https://podminky.urs.cz/item/CS_URS_2024_02/452351111</t>
  </si>
  <si>
    <t>12*0,1*2</t>
  </si>
  <si>
    <t>29*0,1*2</t>
  </si>
  <si>
    <t>64*0,1*2</t>
  </si>
  <si>
    <t>19*0,1*2</t>
  </si>
  <si>
    <t>71*0,1*2</t>
  </si>
  <si>
    <t>5*0,1*2</t>
  </si>
  <si>
    <t>(4*1,5*0,1)*9</t>
  </si>
  <si>
    <t>452351112</t>
  </si>
  <si>
    <t>Bednění podkladních desek nebo sedlového lože pod potrubí, stoky a drobné objekty otevřený výkop odstranění</t>
  </si>
  <si>
    <t>-977863034</t>
  </si>
  <si>
    <t>Bednění podkladních a zajišťovacích konstrukcí v otevřeném výkopu desek nebo sedlových loží pod potrubí, stoky a drobné objekty odstranění</t>
  </si>
  <si>
    <t>https://podminky.urs.cz/item/CS_URS_2024_02/452351112</t>
  </si>
  <si>
    <t>-1987076747</t>
  </si>
  <si>
    <t>1042932293</t>
  </si>
  <si>
    <t>2*1,9</t>
  </si>
  <si>
    <t>30,5*1,1</t>
  </si>
  <si>
    <t>25*1,1</t>
  </si>
  <si>
    <t>Úpravy povrchů, podlahy a osazování výplní</t>
  </si>
  <si>
    <t>616633111_1R</t>
  </si>
  <si>
    <t>Stěrka z vysokopevnostní kanalizační malty</t>
  </si>
  <si>
    <t>-1898412038</t>
  </si>
  <si>
    <t>Stěrka z vysokopevnostní kanalizační malty, zrnitosti do 4 mm, zatížitelnou vodou po cca 4 hodinách</t>
  </si>
  <si>
    <t>př.č. D.3.01</t>
  </si>
  <si>
    <t>dna</t>
  </si>
  <si>
    <t>(0,3+0,3)+(3,14*1*0,6)</t>
  </si>
  <si>
    <t>stěny</t>
  </si>
  <si>
    <t>(3,14*1*2)</t>
  </si>
  <si>
    <t>812472121_1R</t>
  </si>
  <si>
    <t>Montáž potrubí z trub TBP těsněných pryžovými kroužky otevřený výkop sklon do 20 % DN 600/900</t>
  </si>
  <si>
    <t>-540841794</t>
  </si>
  <si>
    <t>př.č. C.3, D.3.01, D.3.09</t>
  </si>
  <si>
    <t>1050103_1R</t>
  </si>
  <si>
    <t>Trouba vejčitá betonová TBO-Q 60/90/200 PR</t>
  </si>
  <si>
    <t>1988831668</t>
  </si>
  <si>
    <t>Poznámka k položce:_x000D_
600/900/2000</t>
  </si>
  <si>
    <t>831312121</t>
  </si>
  <si>
    <t>Montáž potrubí z trub kameninových hrdlových s integrovaným těsněním výkop sklon do 20 % DN 150</t>
  </si>
  <si>
    <t>-492836617</t>
  </si>
  <si>
    <t>Montáž potrubí z trub kameninových hrdlových s integrovaným těsněním v otevřeném výkopu ve sklonu do 20 % DN 150</t>
  </si>
  <si>
    <t>https://podminky.urs.cz/item/CS_URS_2024_02/831312121</t>
  </si>
  <si>
    <t>59710675</t>
  </si>
  <si>
    <t>trouba kameninová glazovaná DN 150 dl 1,50m spojovací systém F</t>
  </si>
  <si>
    <t>183085253</t>
  </si>
  <si>
    <t>25*1,015 'Přepočtené koeficientem množství</t>
  </si>
  <si>
    <t>831312193</t>
  </si>
  <si>
    <t>Příplatek k montáži kameninového potrubí za napojení dvou dříků trub pomocí převlečné manžety DN 150</t>
  </si>
  <si>
    <t>-1590357395</t>
  </si>
  <si>
    <t>Montáž potrubí z trub kameninových hrdlových s integrovaným těsněním Příplatek k cenám za napojení dvou dříků trub o stejném průměru (max. rozdíl 12 mm) pomocí převlečné manžety (manžeta zahrnuta v ceně) DN 150</t>
  </si>
  <si>
    <t>https://podminky.urs.cz/item/CS_URS_2024_02/831312193</t>
  </si>
  <si>
    <t>831352121</t>
  </si>
  <si>
    <t>Montáž potrubí z trub kameninových hrdlových s integrovaným těsněním výkop sklon do 20 % DN 200</t>
  </si>
  <si>
    <t>148854973</t>
  </si>
  <si>
    <t>Montáž potrubí z trub kameninových hrdlových s integrovaným těsněním v otevřeném výkopu ve sklonu do 20 % DN 200</t>
  </si>
  <si>
    <t>https://podminky.urs.cz/item/CS_URS_2024_02/831352121</t>
  </si>
  <si>
    <t>30,5</t>
  </si>
  <si>
    <t>59710704</t>
  </si>
  <si>
    <t>trouba kameninová glazovaná DN 200 dl 2,50m spojovací systém C Třída 240</t>
  </si>
  <si>
    <t>-1191031103</t>
  </si>
  <si>
    <t>831352193</t>
  </si>
  <si>
    <t>Příplatek k montáži kameninového potrubí za napojení dvou dříků trub pomocí převlečné manžety DN 200</t>
  </si>
  <si>
    <t>-1588615932</t>
  </si>
  <si>
    <t>Montáž potrubí z trub kameninových hrdlových s integrovaným těsněním Příplatek k cenám za napojení dvou dříků trub o stejném průměru (max. rozdíl 12 mm) pomocí převlečné manžety (manžeta zahrnuta v ceně) DN 200</t>
  </si>
  <si>
    <t>https://podminky.urs.cz/item/CS_URS_2024_02/831352193</t>
  </si>
  <si>
    <t>831372121</t>
  </si>
  <si>
    <t>Montáž potrubí z trub kameninových hrdlových s integrovaným těsněním výkop sklon do 20 % DN 300</t>
  </si>
  <si>
    <t>-189848081</t>
  </si>
  <si>
    <t>Montáž potrubí z trub kameninových hrdlových s integrovaným těsněním v otevřeném výkopu ve sklonu do 20 % DN 300</t>
  </si>
  <si>
    <t>https://podminky.urs.cz/item/CS_URS_2024_02/831372121</t>
  </si>
  <si>
    <t>př.č. C.3, D.3.01, D.3.03, D.3.04, D.3.05, D.3.06, D.3.09</t>
  </si>
  <si>
    <t>13,5</t>
  </si>
  <si>
    <t>59710711</t>
  </si>
  <si>
    <t>trouba kameninová glazovaná DN 300 dl 2,50m spojovací systém C Třída 160</t>
  </si>
  <si>
    <t>1873003710</t>
  </si>
  <si>
    <t>831372193</t>
  </si>
  <si>
    <t>Příplatek k montáži kameninového potrubí za napojení dvou dříků trub pomocí převlečné manžety DN 300</t>
  </si>
  <si>
    <t>1370693930</t>
  </si>
  <si>
    <t>Montáž potrubí z trub kameninových hrdlových s integrovaným těsněním Příplatek k cenám za napojení dvou dříků trub o stejném průměru (max. rozdíl 12 mm) pomocí převlečné manžety (manžeta zahrnuta v ceně) DN 300</t>
  </si>
  <si>
    <t>https://podminky.urs.cz/item/CS_URS_2024_02/831372193</t>
  </si>
  <si>
    <t>př.č. C.3, D.3.09</t>
  </si>
  <si>
    <t>831422121</t>
  </si>
  <si>
    <t>Montáž potrubí z trub kameninových hrdlových s integrovaným těsněním výkop sklon do 20 % DN 500</t>
  </si>
  <si>
    <t>-764402998</t>
  </si>
  <si>
    <t>Montáž potrubí z trub kameninových hrdlových s integrovaným těsněním v otevřeném výkopu ve sklonu do 20 % DN 500</t>
  </si>
  <si>
    <t>https://podminky.urs.cz/item/CS_URS_2024_02/831422121</t>
  </si>
  <si>
    <t xml:space="preserve">př.č. C.3, D.3.02, </t>
  </si>
  <si>
    <t>59710709</t>
  </si>
  <si>
    <t>trouba kameninová glazovaná DN 500 dl 2,50m spojovací systém C Třída 160</t>
  </si>
  <si>
    <t>-100430985</t>
  </si>
  <si>
    <t>12*1,015 'Přepočtené koeficientem množství</t>
  </si>
  <si>
    <t>837312221</t>
  </si>
  <si>
    <t>Montáž kameninových tvarovek jednoosých s integrovaným těsněním otevřený výkop DN 150</t>
  </si>
  <si>
    <t>-1270571140</t>
  </si>
  <si>
    <t>Montáž kameninových tvarovek na potrubí z trub kameninových v otevřeném výkopu s integrovaným těsněním jednoosých DN 150</t>
  </si>
  <si>
    <t>https://podminky.urs.cz/item/CS_URS_2024_02/837312221</t>
  </si>
  <si>
    <t>8+8</t>
  </si>
  <si>
    <t>59710984</t>
  </si>
  <si>
    <t>koleno kameninové glazované DN 150 45° spojovací systém F</t>
  </si>
  <si>
    <t>765386572</t>
  </si>
  <si>
    <t>8*1,015 'Přepočtené koeficientem množství</t>
  </si>
  <si>
    <t>59713313</t>
  </si>
  <si>
    <t>manžeta převlečná pro normální zatížení DN 150 průměr 175-200 š 150mm</t>
  </si>
  <si>
    <t>674113200</t>
  </si>
  <si>
    <t>837352221</t>
  </si>
  <si>
    <t>Montáž kameninových tvarovek jednoosých s integrovaným těsněním otevřený výkop DN 200</t>
  </si>
  <si>
    <t>1053052928</t>
  </si>
  <si>
    <t>Montáž kameninových tvarovek na potrubí z trub kameninových v otevřeném výkopu s integrovaným těsněním jednoosých DN 200</t>
  </si>
  <si>
    <t>https://podminky.urs.cz/item/CS_URS_2024_02/837352221</t>
  </si>
  <si>
    <t>11+11</t>
  </si>
  <si>
    <t>2+2</t>
  </si>
  <si>
    <t>59710986</t>
  </si>
  <si>
    <t>koleno kameninové glazované DN 200 45° spojovací systém F tř. 160</t>
  </si>
  <si>
    <t>-1074412186</t>
  </si>
  <si>
    <t>59713314</t>
  </si>
  <si>
    <t>manžeta převlečná DN 200 D 225-250 š 150mm tř 160</t>
  </si>
  <si>
    <t>837445742</t>
  </si>
  <si>
    <t>837371221</t>
  </si>
  <si>
    <t>Montáž kameninových tvarovek odbočných s integrovaným těsněním otevřený výkop DN 300</t>
  </si>
  <si>
    <t>-850686099</t>
  </si>
  <si>
    <t>Montáž kameninových tvarovek na potrubí z trub kameninových v otevřeném výkopu s integrovaným těsněním odbočných DN 300</t>
  </si>
  <si>
    <t>https://podminky.urs.cz/item/CS_URS_2024_02/837371221</t>
  </si>
  <si>
    <t>přípojky DN 200</t>
  </si>
  <si>
    <t>přípojky DN 150</t>
  </si>
  <si>
    <t>59711573</t>
  </si>
  <si>
    <t>odbočka kameninová glazovaná jednoduchá šikmá DN 300/200 polyuretanové/pryžové těsnění (spojovací systém C/F) dl 500mm třída pevnosti 160/200</t>
  </si>
  <si>
    <t>-1783419144</t>
  </si>
  <si>
    <t>6*1,015 'Přepočtené koeficientem množství</t>
  </si>
  <si>
    <t>59711770</t>
  </si>
  <si>
    <t>odbočka kameninová glazovaná jednoduchá kolmá DN 300/150 dl 500mm spojovací systém C/F tř.160/-</t>
  </si>
  <si>
    <t>-785481575</t>
  </si>
  <si>
    <t>837372221</t>
  </si>
  <si>
    <t>Montáž kameninových tvarovek jednoosých s integrovaným těsněním otevřený výkop DN 300</t>
  </si>
  <si>
    <t>-832572307</t>
  </si>
  <si>
    <t>Montáž kameninových tvarovek na potrubí z trub kameninových v otevřeném výkopu s integrovaným těsněním jednoosých DN 300</t>
  </si>
  <si>
    <t>https://podminky.urs.cz/item/CS_URS_2024_02/837372221</t>
  </si>
  <si>
    <t>př.č. C.3, D.3.03, D.3.04, D.3.05,</t>
  </si>
  <si>
    <t>4+4</t>
  </si>
  <si>
    <t>STZ.GA0003016C06</t>
  </si>
  <si>
    <t>KERA.Base GA DN300 Cl160 K 0,6m</t>
  </si>
  <si>
    <t>-2113131149</t>
  </si>
  <si>
    <t>STZ.GZ0003016C06</t>
  </si>
  <si>
    <t>KERA.Base GZ DN300 Cl160 K 0,6m</t>
  </si>
  <si>
    <t>-1446160688</t>
  </si>
  <si>
    <t>837422221</t>
  </si>
  <si>
    <t>Montáž kameninových tvarovek jednoosých s integrovaným těsněním otevřený výkop DN 500</t>
  </si>
  <si>
    <t>-1797565742</t>
  </si>
  <si>
    <t>Montáž kameninových tvarovek na potrubí z trub kameninových v otevřeném výkopu s integrovaným těsněním jednoosých DN 500</t>
  </si>
  <si>
    <t>https://podminky.urs.cz/item/CS_URS_2024_02/837422221</t>
  </si>
  <si>
    <t>2+1</t>
  </si>
  <si>
    <t>STZ.GA0005016C0B</t>
  </si>
  <si>
    <t>KERA.Pro GA DN500 Cl160 K 0,75m</t>
  </si>
  <si>
    <t>2034441821</t>
  </si>
  <si>
    <t>STZ.GZ0005016C0B</t>
  </si>
  <si>
    <t>KERA.Pro GZ DN500 Cl160 K 0,75m</t>
  </si>
  <si>
    <t>-1029211373</t>
  </si>
  <si>
    <t>890211811</t>
  </si>
  <si>
    <t>Bourání šachet z prostého betonu ručně obestavěného prostoru do 1,5 m3</t>
  </si>
  <si>
    <t>-384110940</t>
  </si>
  <si>
    <t>Bourání šachet a jímek ručně velikosti obestavěného prostoru do 1,5 m3 z prostého betonu</t>
  </si>
  <si>
    <t>https://podminky.urs.cz/item/CS_URS_2024_02/890211811</t>
  </si>
  <si>
    <t>vybourání stávajících šachet</t>
  </si>
  <si>
    <t>(3,14*0,7*0,7*3,0)*12</t>
  </si>
  <si>
    <t>892372121</t>
  </si>
  <si>
    <t>Tlaková zkouška vzduchem potrubí DN 300 těsnícím vakem ucpávkovým</t>
  </si>
  <si>
    <t>úsek</t>
  </si>
  <si>
    <t>-2080793005</t>
  </si>
  <si>
    <t>Tlakové zkoušky vzduchem těsnícími vaky ucpávkovými DN 300</t>
  </si>
  <si>
    <t>https://podminky.urs.cz/item/CS_URS_2024_02/892372121</t>
  </si>
  <si>
    <t>892422121</t>
  </si>
  <si>
    <t>Tlaková zkouška vzduchem potrubí DN 500 těsnícím vakem ucpávkovým</t>
  </si>
  <si>
    <t>162897856</t>
  </si>
  <si>
    <t>Tlakové zkoušky vzduchem těsnícími vaky ucpávkovými DN 500</t>
  </si>
  <si>
    <t>https://podminky.urs.cz/item/CS_URS_2024_02/892422121</t>
  </si>
  <si>
    <t>894411121</t>
  </si>
  <si>
    <t>Zřízení šachet kanalizačních z betonových dílců na potrubí DN přes 200 do 300 dno beton tř. C 25/30</t>
  </si>
  <si>
    <t>1852721824</t>
  </si>
  <si>
    <t>Zřízení šachet kanalizačních z betonových dílců výšky vstupu do 1,50 m s obložením dna betonem tř. C 25/30, na potrubí DN přes 200 do 300</t>
  </si>
  <si>
    <t>https://podminky.urs.cz/item/CS_URS_2024_02/894411121</t>
  </si>
  <si>
    <t>894411141</t>
  </si>
  <si>
    <t>Zřízení šachet kanalizačních z betonových dílců na potrubí DN 500 dno beton tř. C 25/30</t>
  </si>
  <si>
    <t>1831437002</t>
  </si>
  <si>
    <t>Zřízení šachet kanalizačních z betonových dílců výšky vstupu do 1,50 m s obložením dna betonem tř. C 25/30, na potrubí DN 500</t>
  </si>
  <si>
    <t>https://podminky.urs.cz/item/CS_URS_2024_02/894411141</t>
  </si>
  <si>
    <t>59224161_1R</t>
  </si>
  <si>
    <t>skruž betonová s ocelová se stupadly +PE povlakem TBS-Q 1000/500/120 SP 100x50x12cm</t>
  </si>
  <si>
    <t>1497501260</t>
  </si>
  <si>
    <t>př.č. D.2.07</t>
  </si>
  <si>
    <t>3*1,015 'Přepočtené koeficientem množství</t>
  </si>
  <si>
    <t>59224160_1R</t>
  </si>
  <si>
    <t>skruž betonová s ocelová se stupadly +PE povlakem TBS-Q 1000/250/120 SP 100x25x12cm</t>
  </si>
  <si>
    <t>1908686171</t>
  </si>
  <si>
    <t>4*1,015 'Přepočtené koeficientem množství</t>
  </si>
  <si>
    <t>PFB.1122129</t>
  </si>
  <si>
    <t>Skruž TBS-Q.1 120/50 PS</t>
  </si>
  <si>
    <t>-601616285</t>
  </si>
  <si>
    <t>Poznámka k položce:_x000D_
1200/500/135</t>
  </si>
  <si>
    <t>PFB.1121104</t>
  </si>
  <si>
    <t>Konus TBR-Q.1 100-63/58/12 KPS</t>
  </si>
  <si>
    <t>861334638</t>
  </si>
  <si>
    <t>Poznámka k položce:_x000D_
1000/625/580</t>
  </si>
  <si>
    <t>PFB.1135101</t>
  </si>
  <si>
    <t>Dno jednolité šachtové KOMPAKT - VÝROBA NA ZAKÁZKU TBZ-Q.1 100/53 KOM V15</t>
  </si>
  <si>
    <t>-553026313</t>
  </si>
  <si>
    <t>Poznámka k položce:_x000D_
1000/525x150</t>
  </si>
  <si>
    <t>PFB.1135106</t>
  </si>
  <si>
    <t>Dno jednolité šachtové KOMPAKT - VÝROBA NA ZAKÁZKU TBZ-Q.1 100/88 KOM V50</t>
  </si>
  <si>
    <t>1723925576</t>
  </si>
  <si>
    <t>Poznámka k položce:_x000D_
1000/875x500</t>
  </si>
  <si>
    <t>PFB.1135601</t>
  </si>
  <si>
    <t>Dno jednolité šachtové KOMPAKT - VÝROBA NA ZAKÁZKU TBZ-Q.1 120/113 KOM V max. 80</t>
  </si>
  <si>
    <t>1279503505</t>
  </si>
  <si>
    <t>Poznámka k položce:_x000D_
1200x1130x800</t>
  </si>
  <si>
    <t>PFB.1133006</t>
  </si>
  <si>
    <t>Dno výšky 1200 mm přímé - VÝROBA NA ZAKÁZKU TBZ-Q.1 120/120 V60/90 CV</t>
  </si>
  <si>
    <t>-1104583676</t>
  </si>
  <si>
    <t>Poznámka k položce:_x000D_
1200x1200x600/900</t>
  </si>
  <si>
    <t>PFB.1121601</t>
  </si>
  <si>
    <t>Deska zákrytová TZK-Q.1 100-63/17</t>
  </si>
  <si>
    <t>-1076500609</t>
  </si>
  <si>
    <t>Poznámka k položce:_x000D_
1000/625/165</t>
  </si>
  <si>
    <t>PFB.1121602</t>
  </si>
  <si>
    <t>Deska zákrytová TZK-Q.1 120-63/17</t>
  </si>
  <si>
    <t>-1457996388</t>
  </si>
  <si>
    <t>Poznámka k položce:_x000D_
1470/625/165</t>
  </si>
  <si>
    <t>59224348</t>
  </si>
  <si>
    <t>těsnění elastomerové pro spojení šachetních dílů DN 1000</t>
  </si>
  <si>
    <t>227991084</t>
  </si>
  <si>
    <t>59224341</t>
  </si>
  <si>
    <t>těsnění elastomerové pro spojení šachetních dílů DN 1200</t>
  </si>
  <si>
    <t>998961054</t>
  </si>
  <si>
    <t>592238270_1R</t>
  </si>
  <si>
    <t>vpusť betonová uliční dn 500 se zápachovým uzávěrem. košem a litinovou mříží</t>
  </si>
  <si>
    <t>1152212284</t>
  </si>
  <si>
    <t>vpusť betonová uliční dn 50 se zápachovým uzávěrem. košem a litinovou mříží</t>
  </si>
  <si>
    <t>př.č. C.2, D.3.10</t>
  </si>
  <si>
    <t>vpusti</t>
  </si>
  <si>
    <t>895941343</t>
  </si>
  <si>
    <t>Osazení vpusti uliční DN 500 z betonových dílců dno vysoké s kalištěm</t>
  </si>
  <si>
    <t>1490601040</t>
  </si>
  <si>
    <t>Osazení vpusti uliční z betonových dílců DN 500 dno vysoké s kalištěm</t>
  </si>
  <si>
    <t>https://podminky.urs.cz/item/CS_URS_2024_02/895941343</t>
  </si>
  <si>
    <t>899103211</t>
  </si>
  <si>
    <t>Demontáž poklopů litinových nebo ocelových včetně rámů hmotnosti přes 100 do 150 kg</t>
  </si>
  <si>
    <t>1336913124</t>
  </si>
  <si>
    <t>Demontáž poklopů litinových a ocelových včetně rámů, hmotnosti jednotlivě přes 100 do 150 Kg</t>
  </si>
  <si>
    <t>https://podminky.urs.cz/item/CS_URS_2024_02/899103211</t>
  </si>
  <si>
    <t>př.č. C.3, D.3.01</t>
  </si>
  <si>
    <t>899104112</t>
  </si>
  <si>
    <t>Osazení poklopů litinových, ocelových nebo železobetonových včetně rámů pro třídu zatížení D400, E600</t>
  </si>
  <si>
    <t>-1736788660</t>
  </si>
  <si>
    <t>Osazení poklopů šachtových litinových, ocelových nebo železobetonových včetně rámů pro třídu zatížení D400, E600</t>
  </si>
  <si>
    <t>https://podminky.urs.cz/item/CS_URS_2024_02/899104112</t>
  </si>
  <si>
    <t>KSI.KDM91B</t>
  </si>
  <si>
    <t>Kanalizační poklop Europa 9 PUR, rám samonivelační,bez vybrání pro lapač, D 400 bez odvětrání</t>
  </si>
  <si>
    <t>-876849120</t>
  </si>
  <si>
    <t>př.č. C.3, D.1.01, D.1.06</t>
  </si>
  <si>
    <t>-1209702709</t>
  </si>
  <si>
    <t>985131111</t>
  </si>
  <si>
    <t>Očištění ploch stěn, rubu kleneb a podlah tlakovou vodou</t>
  </si>
  <si>
    <t>171518670</t>
  </si>
  <si>
    <t>https://podminky.urs.cz/item/CS_URS_2024_02/985131111</t>
  </si>
  <si>
    <t>985131211</t>
  </si>
  <si>
    <t>Očištění ploch stěn, rubu kleneb a podlah sušeným křemičitým pískem</t>
  </si>
  <si>
    <t>383589473</t>
  </si>
  <si>
    <t>Očištění ploch stěn, rubu kleneb a podlah tryskání pískem sušeným</t>
  </si>
  <si>
    <t>https://podminky.urs.cz/item/CS_URS_2024_02/985131211</t>
  </si>
  <si>
    <t>985139111</t>
  </si>
  <si>
    <t>Příplatek k očištění ploch za práci ve stísněném prostoru</t>
  </si>
  <si>
    <t>628408746</t>
  </si>
  <si>
    <t>Očištění ploch Příplatek k cenám za práci ve stísněném prostoru</t>
  </si>
  <si>
    <t>https://podminky.urs.cz/item/CS_URS_2024_02/985139111</t>
  </si>
  <si>
    <t>985141111</t>
  </si>
  <si>
    <t>Vyčištění trhlin a dutin ve zdivu š do 30 mm hl do 150 mm</t>
  </si>
  <si>
    <t>-1988507704</t>
  </si>
  <si>
    <t>Vyčištění trhlin nebo dutin ve zdivu šířky do 30 mm, hloubky do 150 mm</t>
  </si>
  <si>
    <t>https://podminky.urs.cz/item/CS_URS_2024_02/985141111</t>
  </si>
  <si>
    <t>3,0</t>
  </si>
  <si>
    <t>985311111</t>
  </si>
  <si>
    <t>Reprofilace stěn cementovou sanační maltou tl do 10 mm</t>
  </si>
  <si>
    <t>1089181707</t>
  </si>
  <si>
    <t>Reprofilace betonu sanačními maltami na cementové bázi ručně stěn, tloušťky do 10 mm</t>
  </si>
  <si>
    <t>https://podminky.urs.cz/item/CS_URS_2024_02/985311111</t>
  </si>
  <si>
    <t>985311911</t>
  </si>
  <si>
    <t>Příplatek při reprofilaci sanační maltou za práci ve stísněném prostoru</t>
  </si>
  <si>
    <t>1038811198</t>
  </si>
  <si>
    <t>Reprofilace betonu sanačními maltami na cementové bázi ručně Příplatek k cenám za práci ve stísněném prostoru</t>
  </si>
  <si>
    <t>https://podminky.urs.cz/item/CS_URS_2024_02/985311911</t>
  </si>
  <si>
    <t>985323111</t>
  </si>
  <si>
    <t>Spojovací můstek reprofilovaného betonu na cementové bázi tl 1 mm</t>
  </si>
  <si>
    <t>-1600142327</t>
  </si>
  <si>
    <t>Spojovací můstek reprofilovaného betonu na cementové bázi, tloušťky 1 mm</t>
  </si>
  <si>
    <t>https://podminky.urs.cz/item/CS_URS_2024_02/985323111</t>
  </si>
  <si>
    <t>985323911</t>
  </si>
  <si>
    <t>Příplatek k cenám spojovacího můstku za práci ve stísněném prostoru</t>
  </si>
  <si>
    <t>-1688660443</t>
  </si>
  <si>
    <t>Spojovací můstek reprofilovaného betonu Příplatek k cenám za práci ve stísněném prostoru</t>
  </si>
  <si>
    <t>https://podminky.urs.cz/item/CS_URS_2024_02/985323911</t>
  </si>
  <si>
    <t>985422321</t>
  </si>
  <si>
    <t>Injektáž trhlin š přes 2 do 5 mm v ŽB kcích tl do 100 mm aktivovanou cementovou maltou včetně vrtů</t>
  </si>
  <si>
    <t>-1681654732</t>
  </si>
  <si>
    <t>Injektáž trhlin v betonových nebo železobetonových konstrukcích nízkotlaká do 0,6 MP s injektážními jehlami vloženými do vrtů včetně jejich vyvrtání aktivovanou cementovou maltou šířka trhlin přes 2 do 5 mm tloušťka konstrukce do 100 mm</t>
  </si>
  <si>
    <t>https://podminky.urs.cz/item/CS_URS_2024_02/985422321</t>
  </si>
  <si>
    <t>-1908510893</t>
  </si>
  <si>
    <t>-316466095</t>
  </si>
  <si>
    <t>766,309*7 'Přepočtené koeficientem množství</t>
  </si>
  <si>
    <t>-1638844201</t>
  </si>
  <si>
    <t>1927820818</t>
  </si>
  <si>
    <t>Poznámka k položce:_x000D_
dlažba - na Služby města Pardubic</t>
  </si>
  <si>
    <t>166,8</t>
  </si>
  <si>
    <t>-1652348160</t>
  </si>
  <si>
    <t>Poznámka k položce:_x000D_
zemina a kamení</t>
  </si>
  <si>
    <t>599,509</t>
  </si>
  <si>
    <t>998275101</t>
  </si>
  <si>
    <t>Přesun hmot pro trubní vedení z trub kameninových otevřený výkop</t>
  </si>
  <si>
    <t>1111617189</t>
  </si>
  <si>
    <t>Přesun hmot pro trubní vedení hloubené z trub kameninových pro kanalizace v otevřeném výkopu dopravní vzdálenost do 15 m</t>
  </si>
  <si>
    <t>https://podminky.urs.cz/item/CS_URS_2024_02/998275101</t>
  </si>
  <si>
    <t>806-10 - VON 01 -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</si>
  <si>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</si>
  <si>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</si>
  <si>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</si>
  <si>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</si>
  <si>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</si>
  <si>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</si>
  <si>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</si>
  <si>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</si>
  <si>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</si>
  <si>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</si>
  <si>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</si>
  <si>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</si>
  <si>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</si>
  <si>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soubor</t>
  </si>
  <si>
    <t>1024</t>
  </si>
  <si>
    <t>-1759172348</t>
  </si>
  <si>
    <t>https://podminky.urs.cz/item/CS_URS_2024_02/012164000</t>
  </si>
  <si>
    <t>012234000</t>
  </si>
  <si>
    <t>Vytyčení obvodu stavby</t>
  </si>
  <si>
    <t>1400063794</t>
  </si>
  <si>
    <t>https://podminky.urs.cz/item/CS_URS_2024_02/012234000</t>
  </si>
  <si>
    <t>012303000</t>
  </si>
  <si>
    <t>Zeměměřičské práce při provádění stavby</t>
  </si>
  <si>
    <t>181723633</t>
  </si>
  <si>
    <t>https://podminky.urs.cz/item/CS_URS_2024_02/012303000</t>
  </si>
  <si>
    <t>012414000</t>
  </si>
  <si>
    <t>Geometrický plán</t>
  </si>
  <si>
    <t>-564002653</t>
  </si>
  <si>
    <t>https://podminky.urs.cz/item/CS_URS_2024_02/012414000</t>
  </si>
  <si>
    <t>012444000</t>
  </si>
  <si>
    <t>Geodetické měření skutečného provedení stavby</t>
  </si>
  <si>
    <t>2048214989</t>
  </si>
  <si>
    <t>https://podminky.urs.cz/item/CS_URS_2024_02/012444000</t>
  </si>
  <si>
    <t>013254000</t>
  </si>
  <si>
    <t>Dokumentace skutečného provedení stavby</t>
  </si>
  <si>
    <t>-739340403</t>
  </si>
  <si>
    <t>https://podminky.urs.cz/item/CS_URS_2024_02/013254000</t>
  </si>
  <si>
    <t>VRN2</t>
  </si>
  <si>
    <t>Příprava staveniště</t>
  </si>
  <si>
    <t>022002000</t>
  </si>
  <si>
    <t>Přeložení konstrukcí</t>
  </si>
  <si>
    <t>-860459912</t>
  </si>
  <si>
    <t>https://podminky.urs.cz/item/CS_URS_2024_02/022002000</t>
  </si>
  <si>
    <t>Poznámka k položce:_x000D_
přeložení venkovní zahrádky_x000D_
přeložení zábrany ve vjezdu do ul. Pernštýnská</t>
  </si>
  <si>
    <t>VRN3</t>
  </si>
  <si>
    <t>Zařízení staveniště</t>
  </si>
  <si>
    <t>030001000</t>
  </si>
  <si>
    <t>58482114</t>
  </si>
  <si>
    <t>https://podminky.urs.cz/item/CS_URS_2024_02/030001000</t>
  </si>
  <si>
    <t>033103000</t>
  </si>
  <si>
    <t>Připojení energií pro zařízení staveniště</t>
  </si>
  <si>
    <t>83257461</t>
  </si>
  <si>
    <t>https://podminky.urs.cz/item/CS_URS_2024_02/033103000</t>
  </si>
  <si>
    <t>033203000</t>
  </si>
  <si>
    <t>Spotřeba energií pro zařízení staveniště</t>
  </si>
  <si>
    <t>1031139095</t>
  </si>
  <si>
    <t>https://podminky.urs.cz/item/CS_URS_2024_02/033203000</t>
  </si>
  <si>
    <t>034103000</t>
  </si>
  <si>
    <t>Oplocení staveniště</t>
  </si>
  <si>
    <t>-2039179573</t>
  </si>
  <si>
    <t>https://podminky.urs.cz/item/CS_URS_2024_02/034103000</t>
  </si>
  <si>
    <t>039103000</t>
  </si>
  <si>
    <t>Rozebrání, bourání a odvoz zařízení staveniště</t>
  </si>
  <si>
    <t>1371481463</t>
  </si>
  <si>
    <t>https://podminky.urs.cz/item/CS_URS_2024_02/039103000</t>
  </si>
  <si>
    <t>VRN4</t>
  </si>
  <si>
    <t>Inženýrská činnost</t>
  </si>
  <si>
    <t>043154000</t>
  </si>
  <si>
    <t>Zkoušky hutnicí</t>
  </si>
  <si>
    <t>-1733376698</t>
  </si>
  <si>
    <t>https://podminky.urs.cz/item/CS_URS_2024_02/043154000</t>
  </si>
  <si>
    <t>043234000</t>
  </si>
  <si>
    <t>Rozbory celkem</t>
  </si>
  <si>
    <t>1588215111</t>
  </si>
  <si>
    <t>https://podminky.urs.cz/item/CS_URS_2024_02/043234000</t>
  </si>
  <si>
    <t>Poznámka k položce:_x000D_
rozbory vody po provedení proplachu a dezinfekce</t>
  </si>
  <si>
    <t>045002000</t>
  </si>
  <si>
    <t>Kompletační a koordinační činnost</t>
  </si>
  <si>
    <t>1986059742</t>
  </si>
  <si>
    <t>VRN5</t>
  </si>
  <si>
    <t>Finanční náklady</t>
  </si>
  <si>
    <t>053002000</t>
  </si>
  <si>
    <t>Poplatky za zábory</t>
  </si>
  <si>
    <t>-1086315572</t>
  </si>
  <si>
    <t>Poznámka k položce:_x000D_
Poplatek za zábor prostranství, doloženo fakturací z MO</t>
  </si>
  <si>
    <t>(m2*doba trvání)</t>
  </si>
  <si>
    <t>(975,0*150)</t>
  </si>
  <si>
    <t>VRN7</t>
  </si>
  <si>
    <t>Provozní vlivy</t>
  </si>
  <si>
    <t>072103000</t>
  </si>
  <si>
    <t>Silniční provoz - projednání DIO a zajištění DIR</t>
  </si>
  <si>
    <t>921983625</t>
  </si>
  <si>
    <t>https://podminky.urs.cz/item/CS_URS_2024_02/072103000</t>
  </si>
  <si>
    <t>072203000</t>
  </si>
  <si>
    <t>Silniční provoz - zajištění DIO (dopravní značení)</t>
  </si>
  <si>
    <t>588223517</t>
  </si>
  <si>
    <t>https://podminky.urs.cz/item/CS_URS_2024_02/072203000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</si>
</sst>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19003223" TargetMode="External"/><Relationship Id="rId18" Type="http://schemas.openxmlformats.org/officeDocument/2006/relationships/hyperlink" Target="https://podminky.urs.cz/item/CS_URS_2024_02/151101111" TargetMode="External"/><Relationship Id="rId26" Type="http://schemas.openxmlformats.org/officeDocument/2006/relationships/hyperlink" Target="https://podminky.urs.cz/item/CS_URS_2024_02/451573111" TargetMode="External"/><Relationship Id="rId39" Type="http://schemas.openxmlformats.org/officeDocument/2006/relationships/hyperlink" Target="https://podminky.urs.cz/item/CS_URS_2024_02/851241131" TargetMode="External"/><Relationship Id="rId21" Type="http://schemas.openxmlformats.org/officeDocument/2006/relationships/hyperlink" Target="https://podminky.urs.cz/item/CS_URS_2024_02/171201231" TargetMode="External"/><Relationship Id="rId34" Type="http://schemas.openxmlformats.org/officeDocument/2006/relationships/hyperlink" Target="https://podminky.urs.cz/item/CS_URS_2024_02/564952111" TargetMode="External"/><Relationship Id="rId42" Type="http://schemas.openxmlformats.org/officeDocument/2006/relationships/hyperlink" Target="https://podminky.urs.cz/item/CS_URS_2024_02/857242121" TargetMode="External"/><Relationship Id="rId47" Type="http://schemas.openxmlformats.org/officeDocument/2006/relationships/hyperlink" Target="https://podminky.urs.cz/item/CS_URS_2024_02/871161141" TargetMode="External"/><Relationship Id="rId50" Type="http://schemas.openxmlformats.org/officeDocument/2006/relationships/hyperlink" Target="https://podminky.urs.cz/item/CS_URS_2024_02/879171111" TargetMode="External"/><Relationship Id="rId55" Type="http://schemas.openxmlformats.org/officeDocument/2006/relationships/hyperlink" Target="https://podminky.urs.cz/item/CS_URS_2024_02/891231912" TargetMode="External"/><Relationship Id="rId63" Type="http://schemas.openxmlformats.org/officeDocument/2006/relationships/hyperlink" Target="https://podminky.urs.cz/item/CS_URS_2024_02/892273122" TargetMode="External"/><Relationship Id="rId68" Type="http://schemas.openxmlformats.org/officeDocument/2006/relationships/hyperlink" Target="https://podminky.urs.cz/item/CS_URS_2024_02/899101211" TargetMode="External"/><Relationship Id="rId76" Type="http://schemas.openxmlformats.org/officeDocument/2006/relationships/hyperlink" Target="https://podminky.urs.cz/item/CS_URS_2024_02/979071111" TargetMode="External"/><Relationship Id="rId84" Type="http://schemas.openxmlformats.org/officeDocument/2006/relationships/hyperlink" Target="https://podminky.urs.cz/item/CS_URS_2024_02/998273102" TargetMode="External"/><Relationship Id="rId7" Type="http://schemas.openxmlformats.org/officeDocument/2006/relationships/hyperlink" Target="https://podminky.urs.cz/item/CS_URS_2024_02/119001401" TargetMode="External"/><Relationship Id="rId71" Type="http://schemas.openxmlformats.org/officeDocument/2006/relationships/hyperlink" Target="https://podminky.urs.cz/item/CS_URS_2024_02/899401113" TargetMode="External"/><Relationship Id="rId2" Type="http://schemas.openxmlformats.org/officeDocument/2006/relationships/hyperlink" Target="https://podminky.urs.cz/item/CS_URS_2024_02/113106161" TargetMode="External"/><Relationship Id="rId16" Type="http://schemas.openxmlformats.org/officeDocument/2006/relationships/hyperlink" Target="https://podminky.urs.cz/item/CS_URS_2024_02/132212221" TargetMode="External"/><Relationship Id="rId29" Type="http://schemas.openxmlformats.org/officeDocument/2006/relationships/hyperlink" Target="https://podminky.urs.cz/item/CS_URS_2024_02/452353112" TargetMode="External"/><Relationship Id="rId11" Type="http://schemas.openxmlformats.org/officeDocument/2006/relationships/hyperlink" Target="https://podminky.urs.cz/item/CS_URS_2024_02/119002411" TargetMode="External"/><Relationship Id="rId24" Type="http://schemas.openxmlformats.org/officeDocument/2006/relationships/hyperlink" Target="https://podminky.urs.cz/item/CS_URS_2024_02/175111101" TargetMode="External"/><Relationship Id="rId32" Type="http://schemas.openxmlformats.org/officeDocument/2006/relationships/hyperlink" Target="https://podminky.urs.cz/item/CS_URS_2024_02/564871011" TargetMode="External"/><Relationship Id="rId37" Type="http://schemas.openxmlformats.org/officeDocument/2006/relationships/hyperlink" Target="https://podminky.urs.cz/item/CS_URS_2024_02/591211111" TargetMode="External"/><Relationship Id="rId40" Type="http://schemas.openxmlformats.org/officeDocument/2006/relationships/hyperlink" Target="https://podminky.urs.cz/item/CS_URS_2024_02/851261131" TargetMode="External"/><Relationship Id="rId45" Type="http://schemas.openxmlformats.org/officeDocument/2006/relationships/hyperlink" Target="https://podminky.urs.cz/item/CS_URS_2024_02/857263131" TargetMode="External"/><Relationship Id="rId53" Type="http://schemas.openxmlformats.org/officeDocument/2006/relationships/hyperlink" Target="https://podminky.urs.cz/item/CS_URS_2024_02/891173911" TargetMode="External"/><Relationship Id="rId58" Type="http://schemas.openxmlformats.org/officeDocument/2006/relationships/hyperlink" Target="https://podminky.urs.cz/item/CS_URS_2024_02/891247212" TargetMode="External"/><Relationship Id="rId66" Type="http://schemas.openxmlformats.org/officeDocument/2006/relationships/hyperlink" Target="https://podminky.urs.cz/item/CS_URS_2024_02/891261811" TargetMode="External"/><Relationship Id="rId74" Type="http://schemas.openxmlformats.org/officeDocument/2006/relationships/hyperlink" Target="https://podminky.urs.cz/item/CS_URS_2024_02/899722113" TargetMode="External"/><Relationship Id="rId79" Type="http://schemas.openxmlformats.org/officeDocument/2006/relationships/hyperlink" Target="https://podminky.urs.cz/item/CS_URS_2024_02/997006512" TargetMode="External"/><Relationship Id="rId5" Type="http://schemas.openxmlformats.org/officeDocument/2006/relationships/hyperlink" Target="https://podminky.urs.cz/item/CS_URS_2024_02/115101201" TargetMode="External"/><Relationship Id="rId61" Type="http://schemas.openxmlformats.org/officeDocument/2006/relationships/hyperlink" Target="https://podminky.urs.cz/item/CS_URS_2024_02/892241111" TargetMode="External"/><Relationship Id="rId82" Type="http://schemas.openxmlformats.org/officeDocument/2006/relationships/hyperlink" Target="https://podminky.urs.cz/item/CS_URS_2024_02/997221873" TargetMode="External"/><Relationship Id="rId19" Type="http://schemas.openxmlformats.org/officeDocument/2006/relationships/hyperlink" Target="https://podminky.urs.cz/item/CS_URS_2024_02/162751117" TargetMode="External"/><Relationship Id="rId4" Type="http://schemas.openxmlformats.org/officeDocument/2006/relationships/hyperlink" Target="https://podminky.urs.cz/item/CS_URS_2024_02/113201112" TargetMode="External"/><Relationship Id="rId9" Type="http://schemas.openxmlformats.org/officeDocument/2006/relationships/hyperlink" Target="https://podminky.urs.cz/item/CS_URS_2024_02/119002121" TargetMode="External"/><Relationship Id="rId14" Type="http://schemas.openxmlformats.org/officeDocument/2006/relationships/hyperlink" Target="https://podminky.urs.cz/item/CS_URS_2024_02/119003224" TargetMode="External"/><Relationship Id="rId22" Type="http://schemas.openxmlformats.org/officeDocument/2006/relationships/hyperlink" Target="https://podminky.urs.cz/item/CS_URS_2024_02/171251201" TargetMode="External"/><Relationship Id="rId27" Type="http://schemas.openxmlformats.org/officeDocument/2006/relationships/hyperlink" Target="https://podminky.urs.cz/item/CS_URS_2024_02/452313131" TargetMode="External"/><Relationship Id="rId30" Type="http://schemas.openxmlformats.org/officeDocument/2006/relationships/hyperlink" Target="https://podminky.urs.cz/item/CS_URS_2024_02/564851011" TargetMode="External"/><Relationship Id="rId35" Type="http://schemas.openxmlformats.org/officeDocument/2006/relationships/hyperlink" Target="https://podminky.urs.cz/item/CS_URS_2024_02/564962113" TargetMode="External"/><Relationship Id="rId43" Type="http://schemas.openxmlformats.org/officeDocument/2006/relationships/hyperlink" Target="https://podminky.urs.cz/item/CS_URS_2024_02/857261131" TargetMode="External"/><Relationship Id="rId48" Type="http://schemas.openxmlformats.org/officeDocument/2006/relationships/hyperlink" Target="https://podminky.urs.cz/item/CS_URS_2024_02/871181141" TargetMode="External"/><Relationship Id="rId56" Type="http://schemas.openxmlformats.org/officeDocument/2006/relationships/hyperlink" Target="https://podminky.urs.cz/item/CS_URS_2024_02/891241111" TargetMode="External"/><Relationship Id="rId64" Type="http://schemas.openxmlformats.org/officeDocument/2006/relationships/hyperlink" Target="https://podminky.urs.cz/item/CS_URS_2024_02/892372111" TargetMode="External"/><Relationship Id="rId69" Type="http://schemas.openxmlformats.org/officeDocument/2006/relationships/hyperlink" Target="https://podminky.urs.cz/item/CS_URS_2024_02/899401111" TargetMode="External"/><Relationship Id="rId77" Type="http://schemas.openxmlformats.org/officeDocument/2006/relationships/hyperlink" Target="https://podminky.urs.cz/item/CS_URS_2024_02/979071121" TargetMode="External"/><Relationship Id="rId8" Type="http://schemas.openxmlformats.org/officeDocument/2006/relationships/hyperlink" Target="https://podminky.urs.cz/item/CS_URS_2024_02/119001421" TargetMode="External"/><Relationship Id="rId51" Type="http://schemas.openxmlformats.org/officeDocument/2006/relationships/hyperlink" Target="https://podminky.urs.cz/item/CS_URS_2024_02/879211111" TargetMode="External"/><Relationship Id="rId72" Type="http://schemas.openxmlformats.org/officeDocument/2006/relationships/hyperlink" Target="https://podminky.urs.cz/item/CS_URS_2024_02/899712111" TargetMode="External"/><Relationship Id="rId80" Type="http://schemas.openxmlformats.org/officeDocument/2006/relationships/hyperlink" Target="https://podminky.urs.cz/item/CS_URS_2024_02/997006519" TargetMode="External"/><Relationship Id="rId85" Type="http://schemas.openxmlformats.org/officeDocument/2006/relationships/drawing" Target="../drawings/drawing2.xml"/><Relationship Id="rId3" Type="http://schemas.openxmlformats.org/officeDocument/2006/relationships/hyperlink" Target="https://podminky.urs.cz/item/CS_URS_2024_02/113107225" TargetMode="External"/><Relationship Id="rId12" Type="http://schemas.openxmlformats.org/officeDocument/2006/relationships/hyperlink" Target="https://podminky.urs.cz/item/CS_URS_2024_02/119002412" TargetMode="External"/><Relationship Id="rId17" Type="http://schemas.openxmlformats.org/officeDocument/2006/relationships/hyperlink" Target="https://podminky.urs.cz/item/CS_URS_2024_02/151101101" TargetMode="External"/><Relationship Id="rId25" Type="http://schemas.openxmlformats.org/officeDocument/2006/relationships/hyperlink" Target="https://podminky.urs.cz/item/CS_URS_2024_02/212752101" TargetMode="External"/><Relationship Id="rId33" Type="http://schemas.openxmlformats.org/officeDocument/2006/relationships/hyperlink" Target="https://podminky.urs.cz/item/CS_URS_2024_02/564871111" TargetMode="External"/><Relationship Id="rId38" Type="http://schemas.openxmlformats.org/officeDocument/2006/relationships/hyperlink" Target="https://podminky.urs.cz/item/CS_URS_2024_02/850265121" TargetMode="External"/><Relationship Id="rId46" Type="http://schemas.openxmlformats.org/officeDocument/2006/relationships/hyperlink" Target="https://podminky.urs.cz/item/CS_URS_2024_02/857264122" TargetMode="External"/><Relationship Id="rId59" Type="http://schemas.openxmlformats.org/officeDocument/2006/relationships/hyperlink" Target="https://podminky.urs.cz/item/CS_URS_2024_02/891261111" TargetMode="External"/><Relationship Id="rId67" Type="http://schemas.openxmlformats.org/officeDocument/2006/relationships/hyperlink" Target="https://podminky.urs.cz/item/CS_URS_2024_02/891247812" TargetMode="External"/><Relationship Id="rId20" Type="http://schemas.openxmlformats.org/officeDocument/2006/relationships/hyperlink" Target="https://podminky.urs.cz/item/CS_URS_2024_02/162751119" TargetMode="External"/><Relationship Id="rId41" Type="http://schemas.openxmlformats.org/officeDocument/2006/relationships/hyperlink" Target="https://podminky.urs.cz/item/CS_URS_2024_02/852241122" TargetMode="External"/><Relationship Id="rId54" Type="http://schemas.openxmlformats.org/officeDocument/2006/relationships/hyperlink" Target="https://podminky.urs.cz/item/CS_URS_2024_02/891213911" TargetMode="External"/><Relationship Id="rId62" Type="http://schemas.openxmlformats.org/officeDocument/2006/relationships/hyperlink" Target="https://podminky.urs.cz/item/CS_URS_2024_02/892271111" TargetMode="External"/><Relationship Id="rId70" Type="http://schemas.openxmlformats.org/officeDocument/2006/relationships/hyperlink" Target="https://podminky.urs.cz/item/CS_URS_2024_02/899401112" TargetMode="External"/><Relationship Id="rId75" Type="http://schemas.openxmlformats.org/officeDocument/2006/relationships/hyperlink" Target="https://podminky.urs.cz/item/CS_URS_2024_02/979024443" TargetMode="External"/><Relationship Id="rId83" Type="http://schemas.openxmlformats.org/officeDocument/2006/relationships/hyperlink" Target="https://podminky.urs.cz/item/CS_URS_2024_02/997221873" TargetMode="External"/><Relationship Id="rId1" Type="http://schemas.openxmlformats.org/officeDocument/2006/relationships/hyperlink" Target="https://podminky.urs.cz/item/CS_URS_2024_02/113106151" TargetMode="External"/><Relationship Id="rId6" Type="http://schemas.openxmlformats.org/officeDocument/2006/relationships/hyperlink" Target="https://podminky.urs.cz/item/CS_URS_2024_02/115101301" TargetMode="External"/><Relationship Id="rId15" Type="http://schemas.openxmlformats.org/officeDocument/2006/relationships/hyperlink" Target="https://podminky.urs.cz/item/CS_URS_2024_02/132212121" TargetMode="External"/><Relationship Id="rId23" Type="http://schemas.openxmlformats.org/officeDocument/2006/relationships/hyperlink" Target="https://podminky.urs.cz/item/CS_URS_2024_02/174101101" TargetMode="External"/><Relationship Id="rId28" Type="http://schemas.openxmlformats.org/officeDocument/2006/relationships/hyperlink" Target="https://podminky.urs.cz/item/CS_URS_2024_02/452353111" TargetMode="External"/><Relationship Id="rId36" Type="http://schemas.openxmlformats.org/officeDocument/2006/relationships/hyperlink" Target="https://podminky.urs.cz/item/CS_URS_2024_02/591111111" TargetMode="External"/><Relationship Id="rId49" Type="http://schemas.openxmlformats.org/officeDocument/2006/relationships/hyperlink" Target="https://podminky.urs.cz/item/CS_URS_2024_02/871211141" TargetMode="External"/><Relationship Id="rId57" Type="http://schemas.openxmlformats.org/officeDocument/2006/relationships/hyperlink" Target="https://podminky.urs.cz/item/CS_URS_2024_02/891247111" TargetMode="External"/><Relationship Id="rId10" Type="http://schemas.openxmlformats.org/officeDocument/2006/relationships/hyperlink" Target="https://podminky.urs.cz/item/CS_URS_2024_02/119002122" TargetMode="External"/><Relationship Id="rId31" Type="http://schemas.openxmlformats.org/officeDocument/2006/relationships/hyperlink" Target="https://podminky.urs.cz/item/CS_URS_2024_02/564861113" TargetMode="External"/><Relationship Id="rId44" Type="http://schemas.openxmlformats.org/officeDocument/2006/relationships/hyperlink" Target="https://podminky.urs.cz/item/CS_URS_2024_02/857262122" TargetMode="External"/><Relationship Id="rId52" Type="http://schemas.openxmlformats.org/officeDocument/2006/relationships/hyperlink" Target="https://podminky.urs.cz/item/CS_URS_2024_02/879221111" TargetMode="External"/><Relationship Id="rId60" Type="http://schemas.openxmlformats.org/officeDocument/2006/relationships/hyperlink" Target="https://podminky.urs.cz/item/CS_URS_2024_02/891269111" TargetMode="External"/><Relationship Id="rId65" Type="http://schemas.openxmlformats.org/officeDocument/2006/relationships/hyperlink" Target="https://podminky.urs.cz/item/CS_URS_2024_02/891181811" TargetMode="External"/><Relationship Id="rId73" Type="http://schemas.openxmlformats.org/officeDocument/2006/relationships/hyperlink" Target="https://podminky.urs.cz/item/CS_URS_2024_02/899721111" TargetMode="External"/><Relationship Id="rId78" Type="http://schemas.openxmlformats.org/officeDocument/2006/relationships/hyperlink" Target="https://podminky.urs.cz/item/CS_URS_2024_02/997006511" TargetMode="External"/><Relationship Id="rId81" Type="http://schemas.openxmlformats.org/officeDocument/2006/relationships/hyperlink" Target="https://podminky.urs.cz/item/CS_URS_2024_02/99700655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32212221" TargetMode="External"/><Relationship Id="rId18" Type="http://schemas.openxmlformats.org/officeDocument/2006/relationships/hyperlink" Target="https://podminky.urs.cz/item/CS_URS_2024_02/171201231" TargetMode="External"/><Relationship Id="rId26" Type="http://schemas.openxmlformats.org/officeDocument/2006/relationships/hyperlink" Target="https://podminky.urs.cz/item/CS_URS_2024_02/451541111" TargetMode="External"/><Relationship Id="rId39" Type="http://schemas.openxmlformats.org/officeDocument/2006/relationships/hyperlink" Target="https://podminky.urs.cz/item/CS_URS_2024_02/831352193" TargetMode="External"/><Relationship Id="rId21" Type="http://schemas.openxmlformats.org/officeDocument/2006/relationships/hyperlink" Target="https://podminky.urs.cz/item/CS_URS_2024_02/175111101" TargetMode="External"/><Relationship Id="rId34" Type="http://schemas.openxmlformats.org/officeDocument/2006/relationships/hyperlink" Target="https://podminky.urs.cz/item/CS_URS_2024_02/564861113" TargetMode="External"/><Relationship Id="rId42" Type="http://schemas.openxmlformats.org/officeDocument/2006/relationships/hyperlink" Target="https://podminky.urs.cz/item/CS_URS_2024_02/831422121" TargetMode="External"/><Relationship Id="rId47" Type="http://schemas.openxmlformats.org/officeDocument/2006/relationships/hyperlink" Target="https://podminky.urs.cz/item/CS_URS_2024_02/837422221" TargetMode="External"/><Relationship Id="rId50" Type="http://schemas.openxmlformats.org/officeDocument/2006/relationships/hyperlink" Target="https://podminky.urs.cz/item/CS_URS_2024_02/892422121" TargetMode="External"/><Relationship Id="rId55" Type="http://schemas.openxmlformats.org/officeDocument/2006/relationships/hyperlink" Target="https://podminky.urs.cz/item/CS_URS_2024_02/899104112" TargetMode="External"/><Relationship Id="rId63" Type="http://schemas.openxmlformats.org/officeDocument/2006/relationships/hyperlink" Target="https://podminky.urs.cz/item/CS_URS_2024_02/985323111" TargetMode="External"/><Relationship Id="rId68" Type="http://schemas.openxmlformats.org/officeDocument/2006/relationships/hyperlink" Target="https://podminky.urs.cz/item/CS_URS_2024_02/997006551" TargetMode="External"/><Relationship Id="rId7" Type="http://schemas.openxmlformats.org/officeDocument/2006/relationships/hyperlink" Target="https://podminky.urs.cz/item/CS_URS_2024_02/119002121" TargetMode="External"/><Relationship Id="rId71" Type="http://schemas.openxmlformats.org/officeDocument/2006/relationships/hyperlink" Target="https://podminky.urs.cz/item/CS_URS_2024_02/998275101" TargetMode="External"/><Relationship Id="rId2" Type="http://schemas.openxmlformats.org/officeDocument/2006/relationships/hyperlink" Target="https://podminky.urs.cz/item/CS_URS_2024_02/113107225" TargetMode="External"/><Relationship Id="rId16" Type="http://schemas.openxmlformats.org/officeDocument/2006/relationships/hyperlink" Target="https://podminky.urs.cz/item/CS_URS_2024_02/162751117" TargetMode="External"/><Relationship Id="rId29" Type="http://schemas.openxmlformats.org/officeDocument/2006/relationships/hyperlink" Target="https://podminky.urs.cz/item/CS_URS_2024_02/452112122" TargetMode="External"/><Relationship Id="rId1" Type="http://schemas.openxmlformats.org/officeDocument/2006/relationships/hyperlink" Target="https://podminky.urs.cz/item/CS_URS_2024_02/113106151" TargetMode="External"/><Relationship Id="rId6" Type="http://schemas.openxmlformats.org/officeDocument/2006/relationships/hyperlink" Target="https://podminky.urs.cz/item/CS_URS_2024_02/119001421" TargetMode="External"/><Relationship Id="rId11" Type="http://schemas.openxmlformats.org/officeDocument/2006/relationships/hyperlink" Target="https://podminky.urs.cz/item/CS_URS_2024_02/119003223" TargetMode="External"/><Relationship Id="rId24" Type="http://schemas.openxmlformats.org/officeDocument/2006/relationships/hyperlink" Target="https://podminky.urs.cz/item/CS_URS_2024_02/358315114" TargetMode="External"/><Relationship Id="rId32" Type="http://schemas.openxmlformats.org/officeDocument/2006/relationships/hyperlink" Target="https://podminky.urs.cz/item/CS_URS_2024_02/452351111" TargetMode="External"/><Relationship Id="rId37" Type="http://schemas.openxmlformats.org/officeDocument/2006/relationships/hyperlink" Target="https://podminky.urs.cz/item/CS_URS_2024_02/831312193" TargetMode="External"/><Relationship Id="rId40" Type="http://schemas.openxmlformats.org/officeDocument/2006/relationships/hyperlink" Target="https://podminky.urs.cz/item/CS_URS_2024_02/831372121" TargetMode="External"/><Relationship Id="rId45" Type="http://schemas.openxmlformats.org/officeDocument/2006/relationships/hyperlink" Target="https://podminky.urs.cz/item/CS_URS_2024_02/837371221" TargetMode="External"/><Relationship Id="rId53" Type="http://schemas.openxmlformats.org/officeDocument/2006/relationships/hyperlink" Target="https://podminky.urs.cz/item/CS_URS_2024_02/895941343" TargetMode="External"/><Relationship Id="rId58" Type="http://schemas.openxmlformats.org/officeDocument/2006/relationships/hyperlink" Target="https://podminky.urs.cz/item/CS_URS_2024_02/985131211" TargetMode="External"/><Relationship Id="rId66" Type="http://schemas.openxmlformats.org/officeDocument/2006/relationships/hyperlink" Target="https://podminky.urs.cz/item/CS_URS_2024_02/997006512" TargetMode="External"/><Relationship Id="rId5" Type="http://schemas.openxmlformats.org/officeDocument/2006/relationships/hyperlink" Target="https://podminky.urs.cz/item/CS_URS_2024_02/119001401" TargetMode="External"/><Relationship Id="rId15" Type="http://schemas.openxmlformats.org/officeDocument/2006/relationships/hyperlink" Target="https://podminky.urs.cz/item/CS_URS_2024_02/151201112" TargetMode="External"/><Relationship Id="rId23" Type="http://schemas.openxmlformats.org/officeDocument/2006/relationships/hyperlink" Target="https://podminky.urs.cz/item/CS_URS_2024_02/212752701" TargetMode="External"/><Relationship Id="rId28" Type="http://schemas.openxmlformats.org/officeDocument/2006/relationships/hyperlink" Target="https://podminky.urs.cz/item/CS_URS_2024_02/452112112" TargetMode="External"/><Relationship Id="rId36" Type="http://schemas.openxmlformats.org/officeDocument/2006/relationships/hyperlink" Target="https://podminky.urs.cz/item/CS_URS_2024_02/831312121" TargetMode="External"/><Relationship Id="rId49" Type="http://schemas.openxmlformats.org/officeDocument/2006/relationships/hyperlink" Target="https://podminky.urs.cz/item/CS_URS_2024_02/892372121" TargetMode="External"/><Relationship Id="rId57" Type="http://schemas.openxmlformats.org/officeDocument/2006/relationships/hyperlink" Target="https://podminky.urs.cz/item/CS_URS_2024_02/985131111" TargetMode="External"/><Relationship Id="rId61" Type="http://schemas.openxmlformats.org/officeDocument/2006/relationships/hyperlink" Target="https://podminky.urs.cz/item/CS_URS_2024_02/985311111" TargetMode="External"/><Relationship Id="rId10" Type="http://schemas.openxmlformats.org/officeDocument/2006/relationships/hyperlink" Target="https://podminky.urs.cz/item/CS_URS_2024_02/119002412" TargetMode="External"/><Relationship Id="rId19" Type="http://schemas.openxmlformats.org/officeDocument/2006/relationships/hyperlink" Target="https://podminky.urs.cz/item/CS_URS_2024_02/171251201" TargetMode="External"/><Relationship Id="rId31" Type="http://schemas.openxmlformats.org/officeDocument/2006/relationships/hyperlink" Target="https://podminky.urs.cz/item/CS_URS_2024_02/452312131" TargetMode="External"/><Relationship Id="rId44" Type="http://schemas.openxmlformats.org/officeDocument/2006/relationships/hyperlink" Target="https://podminky.urs.cz/item/CS_URS_2024_02/837352221" TargetMode="External"/><Relationship Id="rId52" Type="http://schemas.openxmlformats.org/officeDocument/2006/relationships/hyperlink" Target="https://podminky.urs.cz/item/CS_URS_2024_02/894411141" TargetMode="External"/><Relationship Id="rId60" Type="http://schemas.openxmlformats.org/officeDocument/2006/relationships/hyperlink" Target="https://podminky.urs.cz/item/CS_URS_2024_02/985141111" TargetMode="External"/><Relationship Id="rId65" Type="http://schemas.openxmlformats.org/officeDocument/2006/relationships/hyperlink" Target="https://podminky.urs.cz/item/CS_URS_2024_02/985422321" TargetMode="External"/><Relationship Id="rId4" Type="http://schemas.openxmlformats.org/officeDocument/2006/relationships/hyperlink" Target="https://podminky.urs.cz/item/CS_URS_2024_02/115101301" TargetMode="External"/><Relationship Id="rId9" Type="http://schemas.openxmlformats.org/officeDocument/2006/relationships/hyperlink" Target="https://podminky.urs.cz/item/CS_URS_2024_02/119002411" TargetMode="External"/><Relationship Id="rId14" Type="http://schemas.openxmlformats.org/officeDocument/2006/relationships/hyperlink" Target="https://podminky.urs.cz/item/CS_URS_2024_02/151201102" TargetMode="External"/><Relationship Id="rId22" Type="http://schemas.openxmlformats.org/officeDocument/2006/relationships/hyperlink" Target="https://podminky.urs.cz/item/CS_URS_2024_02/184818234" TargetMode="External"/><Relationship Id="rId27" Type="http://schemas.openxmlformats.org/officeDocument/2006/relationships/hyperlink" Target="https://podminky.urs.cz/item/CS_URS_2024_02/452111111" TargetMode="External"/><Relationship Id="rId30" Type="http://schemas.openxmlformats.org/officeDocument/2006/relationships/hyperlink" Target="https://podminky.urs.cz/item/CS_URS_2024_02/452311131" TargetMode="External"/><Relationship Id="rId35" Type="http://schemas.openxmlformats.org/officeDocument/2006/relationships/hyperlink" Target="https://podminky.urs.cz/item/CS_URS_2024_02/564871111" TargetMode="External"/><Relationship Id="rId43" Type="http://schemas.openxmlformats.org/officeDocument/2006/relationships/hyperlink" Target="https://podminky.urs.cz/item/CS_URS_2024_02/837312221" TargetMode="External"/><Relationship Id="rId48" Type="http://schemas.openxmlformats.org/officeDocument/2006/relationships/hyperlink" Target="https://podminky.urs.cz/item/CS_URS_2024_02/890211811" TargetMode="External"/><Relationship Id="rId56" Type="http://schemas.openxmlformats.org/officeDocument/2006/relationships/hyperlink" Target="https://podminky.urs.cz/item/CS_URS_2024_02/979071111" TargetMode="External"/><Relationship Id="rId64" Type="http://schemas.openxmlformats.org/officeDocument/2006/relationships/hyperlink" Target="https://podminky.urs.cz/item/CS_URS_2024_02/985323911" TargetMode="External"/><Relationship Id="rId69" Type="http://schemas.openxmlformats.org/officeDocument/2006/relationships/hyperlink" Target="https://podminky.urs.cz/item/CS_URS_2024_02/997221873" TargetMode="External"/><Relationship Id="rId8" Type="http://schemas.openxmlformats.org/officeDocument/2006/relationships/hyperlink" Target="https://podminky.urs.cz/item/CS_URS_2024_02/119002122" TargetMode="External"/><Relationship Id="rId51" Type="http://schemas.openxmlformats.org/officeDocument/2006/relationships/hyperlink" Target="https://podminky.urs.cz/item/CS_URS_2024_02/894411121" TargetMode="External"/><Relationship Id="rId72" Type="http://schemas.openxmlformats.org/officeDocument/2006/relationships/drawing" Target="../drawings/drawing3.xml"/><Relationship Id="rId3" Type="http://schemas.openxmlformats.org/officeDocument/2006/relationships/hyperlink" Target="https://podminky.urs.cz/item/CS_URS_2024_02/115101201" TargetMode="External"/><Relationship Id="rId12" Type="http://schemas.openxmlformats.org/officeDocument/2006/relationships/hyperlink" Target="https://podminky.urs.cz/item/CS_URS_2024_02/119003224" TargetMode="External"/><Relationship Id="rId17" Type="http://schemas.openxmlformats.org/officeDocument/2006/relationships/hyperlink" Target="https://podminky.urs.cz/item/CS_URS_2024_02/162751119" TargetMode="External"/><Relationship Id="rId25" Type="http://schemas.openxmlformats.org/officeDocument/2006/relationships/hyperlink" Target="https://podminky.urs.cz/item/CS_URS_2024_02/359901211" TargetMode="External"/><Relationship Id="rId33" Type="http://schemas.openxmlformats.org/officeDocument/2006/relationships/hyperlink" Target="https://podminky.urs.cz/item/CS_URS_2024_02/452351112" TargetMode="External"/><Relationship Id="rId38" Type="http://schemas.openxmlformats.org/officeDocument/2006/relationships/hyperlink" Target="https://podminky.urs.cz/item/CS_URS_2024_02/831352121" TargetMode="External"/><Relationship Id="rId46" Type="http://schemas.openxmlformats.org/officeDocument/2006/relationships/hyperlink" Target="https://podminky.urs.cz/item/CS_URS_2024_02/837372221" TargetMode="External"/><Relationship Id="rId59" Type="http://schemas.openxmlformats.org/officeDocument/2006/relationships/hyperlink" Target="https://podminky.urs.cz/item/CS_URS_2024_02/985139111" TargetMode="External"/><Relationship Id="rId67" Type="http://schemas.openxmlformats.org/officeDocument/2006/relationships/hyperlink" Target="https://podminky.urs.cz/item/CS_URS_2024_02/997006519" TargetMode="External"/><Relationship Id="rId20" Type="http://schemas.openxmlformats.org/officeDocument/2006/relationships/hyperlink" Target="https://podminky.urs.cz/item/CS_URS_2024_02/174151101" TargetMode="External"/><Relationship Id="rId41" Type="http://schemas.openxmlformats.org/officeDocument/2006/relationships/hyperlink" Target="https://podminky.urs.cz/item/CS_URS_2024_02/831372193" TargetMode="External"/><Relationship Id="rId54" Type="http://schemas.openxmlformats.org/officeDocument/2006/relationships/hyperlink" Target="https://podminky.urs.cz/item/CS_URS_2024_02/899103211" TargetMode="External"/><Relationship Id="rId62" Type="http://schemas.openxmlformats.org/officeDocument/2006/relationships/hyperlink" Target="https://podminky.urs.cz/item/CS_URS_2024_02/985311911" TargetMode="External"/><Relationship Id="rId70" Type="http://schemas.openxmlformats.org/officeDocument/2006/relationships/hyperlink" Target="https://podminky.urs.cz/item/CS_URS_2024_02/99722187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30001000" TargetMode="External"/><Relationship Id="rId13" Type="http://schemas.openxmlformats.org/officeDocument/2006/relationships/hyperlink" Target="https://podminky.urs.cz/item/CS_URS_2024_02/043154000" TargetMode="External"/><Relationship Id="rId3" Type="http://schemas.openxmlformats.org/officeDocument/2006/relationships/hyperlink" Target="https://podminky.urs.cz/item/CS_URS_2024_02/012303000" TargetMode="External"/><Relationship Id="rId7" Type="http://schemas.openxmlformats.org/officeDocument/2006/relationships/hyperlink" Target="https://podminky.urs.cz/item/CS_URS_2024_02/022002000" TargetMode="External"/><Relationship Id="rId12" Type="http://schemas.openxmlformats.org/officeDocument/2006/relationships/hyperlink" Target="https://podminky.urs.cz/item/CS_URS_2024_02/039103000" TargetMode="External"/><Relationship Id="rId17" Type="http://schemas.openxmlformats.org/officeDocument/2006/relationships/drawing" Target="../drawings/drawing4.xml"/><Relationship Id="rId2" Type="http://schemas.openxmlformats.org/officeDocument/2006/relationships/hyperlink" Target="https://podminky.urs.cz/item/CS_URS_2024_02/012234000" TargetMode="External"/><Relationship Id="rId16" Type="http://schemas.openxmlformats.org/officeDocument/2006/relationships/hyperlink" Target="https://podminky.urs.cz/item/CS_URS_2024_02/072203000" TargetMode="External"/><Relationship Id="rId1" Type="http://schemas.openxmlformats.org/officeDocument/2006/relationships/hyperlink" Target="https://podminky.urs.cz/item/CS_URS_2024_02/012164000" TargetMode="External"/><Relationship Id="rId6" Type="http://schemas.openxmlformats.org/officeDocument/2006/relationships/hyperlink" Target="https://podminky.urs.cz/item/CS_URS_2024_02/013254000" TargetMode="External"/><Relationship Id="rId11" Type="http://schemas.openxmlformats.org/officeDocument/2006/relationships/hyperlink" Target="https://podminky.urs.cz/item/CS_URS_2024_02/034103000" TargetMode="External"/><Relationship Id="rId5" Type="http://schemas.openxmlformats.org/officeDocument/2006/relationships/hyperlink" Target="https://podminky.urs.cz/item/CS_URS_2024_02/012444000" TargetMode="External"/><Relationship Id="rId15" Type="http://schemas.openxmlformats.org/officeDocument/2006/relationships/hyperlink" Target="https://podminky.urs.cz/item/CS_URS_2024_02/072103000" TargetMode="External"/><Relationship Id="rId10" Type="http://schemas.openxmlformats.org/officeDocument/2006/relationships/hyperlink" Target="https://podminky.urs.cz/item/CS_URS_2024_02/033203000" TargetMode="External"/><Relationship Id="rId4" Type="http://schemas.openxmlformats.org/officeDocument/2006/relationships/hyperlink" Target="https://podminky.urs.cz/item/CS_URS_2024_02/012414000" TargetMode="External"/><Relationship Id="rId9" Type="http://schemas.openxmlformats.org/officeDocument/2006/relationships/hyperlink" Target="https://podminky.urs.cz/item/CS_URS_2024_02/033103000" TargetMode="External"/><Relationship Id="rId14" Type="http://schemas.openxmlformats.org/officeDocument/2006/relationships/hyperlink" Target="https://podminky.urs.cz/item/CS_URS_2024_02/043234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7" t="s">
        <v>14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R5" s="19"/>
      <c r="BE5" s="184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9" t="s">
        <v>17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R6" s="19"/>
      <c r="BE6" s="185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5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5"/>
      <c r="BS8" s="16" t="s">
        <v>6</v>
      </c>
    </row>
    <row r="9" spans="1:74" ht="14.45" customHeight="1">
      <c r="B9" s="19"/>
      <c r="AR9" s="19"/>
      <c r="BE9" s="185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5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5"/>
      <c r="BS11" s="16" t="s">
        <v>6</v>
      </c>
    </row>
    <row r="12" spans="1:74" ht="6.95" customHeight="1">
      <c r="B12" s="19"/>
      <c r="AR12" s="19"/>
      <c r="BE12" s="185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5"/>
      <c r="BS13" s="16" t="s">
        <v>6</v>
      </c>
    </row>
    <row r="14" spans="1:74" ht="12.75">
      <c r="B14" s="19"/>
      <c r="E14" s="190" t="s">
        <v>31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26" t="s">
        <v>28</v>
      </c>
      <c r="AN14" s="28" t="s">
        <v>31</v>
      </c>
      <c r="AR14" s="19"/>
      <c r="BE14" s="185"/>
      <c r="BS14" s="16" t="s">
        <v>6</v>
      </c>
    </row>
    <row r="15" spans="1:74" ht="6.95" customHeight="1">
      <c r="B15" s="19"/>
      <c r="AR15" s="19"/>
      <c r="BE15" s="185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5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85"/>
      <c r="BS17" s="16" t="s">
        <v>36</v>
      </c>
    </row>
    <row r="18" spans="2:71" ht="6.95" customHeight="1">
      <c r="B18" s="19"/>
      <c r="AR18" s="19"/>
      <c r="BE18" s="185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185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185"/>
      <c r="BS20" s="16" t="s">
        <v>36</v>
      </c>
    </row>
    <row r="21" spans="2:71" ht="6.95" customHeight="1">
      <c r="B21" s="19"/>
      <c r="AR21" s="19"/>
      <c r="BE21" s="185"/>
    </row>
    <row r="22" spans="2:71" ht="12" customHeight="1">
      <c r="B22" s="19"/>
      <c r="D22" s="26" t="s">
        <v>39</v>
      </c>
      <c r="AR22" s="19"/>
      <c r="BE22" s="185"/>
    </row>
    <row r="23" spans="2:71" ht="16.5" customHeight="1">
      <c r="B23" s="19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9"/>
      <c r="BE23" s="185"/>
    </row>
    <row r="24" spans="2:71" ht="6.95" customHeight="1">
      <c r="B24" s="19"/>
      <c r="AR24" s="19"/>
      <c r="BE24" s="185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5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3">
        <f>ROUND(AG94,2)</f>
        <v>0</v>
      </c>
      <c r="AL26" s="194"/>
      <c r="AM26" s="194"/>
      <c r="AN26" s="194"/>
      <c r="AO26" s="194"/>
      <c r="AR26" s="31"/>
      <c r="BE26" s="185"/>
    </row>
    <row r="27" spans="2:71" s="1" customFormat="1" ht="6.95" customHeight="1">
      <c r="B27" s="31"/>
      <c r="AR27" s="31"/>
      <c r="BE27" s="185"/>
    </row>
    <row r="28" spans="2:71" s="1" customFormat="1" ht="12.75">
      <c r="B28" s="31"/>
      <c r="L28" s="195" t="s">
        <v>41</v>
      </c>
      <c r="M28" s="195"/>
      <c r="N28" s="195"/>
      <c r="O28" s="195"/>
      <c r="P28" s="195"/>
      <c r="W28" s="195" t="s">
        <v>42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43</v>
      </c>
      <c r="AL28" s="195"/>
      <c r="AM28" s="195"/>
      <c r="AN28" s="195"/>
      <c r="AO28" s="195"/>
      <c r="AR28" s="31"/>
      <c r="BE28" s="185"/>
    </row>
    <row r="29" spans="2:71" s="2" customFormat="1" ht="14.45" customHeight="1">
      <c r="B29" s="35"/>
      <c r="D29" s="26" t="s">
        <v>44</v>
      </c>
      <c r="F29" s="26" t="s">
        <v>45</v>
      </c>
      <c r="L29" s="198">
        <v>0.21</v>
      </c>
      <c r="M29" s="197"/>
      <c r="N29" s="197"/>
      <c r="O29" s="197"/>
      <c r="P29" s="197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2)</f>
        <v>0</v>
      </c>
      <c r="AL29" s="197"/>
      <c r="AM29" s="197"/>
      <c r="AN29" s="197"/>
      <c r="AO29" s="197"/>
      <c r="AR29" s="35"/>
      <c r="BE29" s="186"/>
    </row>
    <row r="30" spans="2:71" s="2" customFormat="1" ht="14.45" customHeight="1">
      <c r="B30" s="35"/>
      <c r="F30" s="26" t="s">
        <v>46</v>
      </c>
      <c r="L30" s="198">
        <v>0.12</v>
      </c>
      <c r="M30" s="197"/>
      <c r="N30" s="197"/>
      <c r="O30" s="197"/>
      <c r="P30" s="197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2)</f>
        <v>0</v>
      </c>
      <c r="AL30" s="197"/>
      <c r="AM30" s="197"/>
      <c r="AN30" s="197"/>
      <c r="AO30" s="197"/>
      <c r="AR30" s="35"/>
      <c r="BE30" s="186"/>
    </row>
    <row r="31" spans="2:71" s="2" customFormat="1" ht="14.45" hidden="1" customHeight="1">
      <c r="B31" s="35"/>
      <c r="F31" s="26" t="s">
        <v>47</v>
      </c>
      <c r="L31" s="198">
        <v>0.21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5"/>
      <c r="BE31" s="186"/>
    </row>
    <row r="32" spans="2:71" s="2" customFormat="1" ht="14.45" hidden="1" customHeight="1">
      <c r="B32" s="35"/>
      <c r="F32" s="26" t="s">
        <v>48</v>
      </c>
      <c r="L32" s="198">
        <v>0.12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5"/>
      <c r="BE32" s="186"/>
    </row>
    <row r="33" spans="2:57" s="2" customFormat="1" ht="14.45" hidden="1" customHeight="1">
      <c r="B33" s="35"/>
      <c r="F33" s="26" t="s">
        <v>49</v>
      </c>
      <c r="L33" s="198">
        <v>0</v>
      </c>
      <c r="M33" s="197"/>
      <c r="N33" s="197"/>
      <c r="O33" s="197"/>
      <c r="P33" s="197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5"/>
      <c r="BE33" s="186"/>
    </row>
    <row r="34" spans="2:57" s="1" customFormat="1" ht="6.95" customHeight="1">
      <c r="B34" s="31"/>
      <c r="AR34" s="31"/>
      <c r="BE34" s="185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199" t="s">
        <v>52</v>
      </c>
      <c r="Y35" s="200"/>
      <c r="Z35" s="200"/>
      <c r="AA35" s="200"/>
      <c r="AB35" s="200"/>
      <c r="AC35" s="38"/>
      <c r="AD35" s="38"/>
      <c r="AE35" s="38"/>
      <c r="AF35" s="38"/>
      <c r="AG35" s="38"/>
      <c r="AH35" s="38"/>
      <c r="AI35" s="38"/>
      <c r="AJ35" s="38"/>
      <c r="AK35" s="201">
        <f>SUM(AK26:AK33)</f>
        <v>0</v>
      </c>
      <c r="AL35" s="200"/>
      <c r="AM35" s="200"/>
      <c r="AN35" s="200"/>
      <c r="AO35" s="202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806_2024</v>
      </c>
      <c r="AR84" s="47"/>
    </row>
    <row r="85" spans="1:91" s="4" customFormat="1" ht="36.950000000000003" customHeight="1">
      <c r="B85" s="48"/>
      <c r="C85" s="49" t="s">
        <v>16</v>
      </c>
      <c r="L85" s="203" t="str">
        <f>K6</f>
        <v>Pardubice, ul. Kostelní, Wernerovo náb. - vodovod a kanalizace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Pardubice</v>
      </c>
      <c r="AI87" s="26" t="s">
        <v>22</v>
      </c>
      <c r="AM87" s="205" t="str">
        <f>IF(AN8= "","",AN8)</f>
        <v>5. 11. 2024</v>
      </c>
      <c r="AN87" s="205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Vodovody a kanalizace Pardubice, a.s.</v>
      </c>
      <c r="AI89" s="26" t="s">
        <v>32</v>
      </c>
      <c r="AM89" s="206" t="str">
        <f>IF(E17="","",E17)</f>
        <v>VK PROJEKT, spol. s r.o.</v>
      </c>
      <c r="AN89" s="207"/>
      <c r="AO89" s="207"/>
      <c r="AP89" s="207"/>
      <c r="AR89" s="31"/>
      <c r="AS89" s="208" t="s">
        <v>60</v>
      </c>
      <c r="AT89" s="20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06" t="str">
        <f>IF(E20="","",E20)</f>
        <v>Ladislav Konvalina</v>
      </c>
      <c r="AN90" s="207"/>
      <c r="AO90" s="207"/>
      <c r="AP90" s="207"/>
      <c r="AR90" s="31"/>
      <c r="AS90" s="210"/>
      <c r="AT90" s="211"/>
      <c r="BD90" s="55"/>
    </row>
    <row r="91" spans="1:91" s="1" customFormat="1" ht="10.9" customHeight="1">
      <c r="B91" s="31"/>
      <c r="AR91" s="31"/>
      <c r="AS91" s="210"/>
      <c r="AT91" s="211"/>
      <c r="BD91" s="55"/>
    </row>
    <row r="92" spans="1:91" s="1" customFormat="1" ht="29.25" customHeight="1">
      <c r="B92" s="31"/>
      <c r="C92" s="212" t="s">
        <v>61</v>
      </c>
      <c r="D92" s="213"/>
      <c r="E92" s="213"/>
      <c r="F92" s="213"/>
      <c r="G92" s="213"/>
      <c r="H92" s="56"/>
      <c r="I92" s="214" t="s">
        <v>62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63</v>
      </c>
      <c r="AH92" s="213"/>
      <c r="AI92" s="213"/>
      <c r="AJ92" s="213"/>
      <c r="AK92" s="213"/>
      <c r="AL92" s="213"/>
      <c r="AM92" s="213"/>
      <c r="AN92" s="214" t="s">
        <v>64</v>
      </c>
      <c r="AO92" s="213"/>
      <c r="AP92" s="216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0">
        <f>ROUND(SUM(AG95:AG97),2)</f>
        <v>0</v>
      </c>
      <c r="AH94" s="220"/>
      <c r="AI94" s="220"/>
      <c r="AJ94" s="220"/>
      <c r="AK94" s="220"/>
      <c r="AL94" s="220"/>
      <c r="AM94" s="220"/>
      <c r="AN94" s="221">
        <f>SUM(AG94,AT94)</f>
        <v>0</v>
      </c>
      <c r="AO94" s="221"/>
      <c r="AP94" s="221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A95" s="73" t="s">
        <v>84</v>
      </c>
      <c r="B95" s="74"/>
      <c r="C95" s="75"/>
      <c r="D95" s="219" t="s">
        <v>85</v>
      </c>
      <c r="E95" s="219"/>
      <c r="F95" s="219"/>
      <c r="G95" s="219"/>
      <c r="H95" s="219"/>
      <c r="I95" s="76"/>
      <c r="J95" s="219" t="s">
        <v>86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7">
        <f>'806-02 - IO 02 - Vodovod ...'!J30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77" t="s">
        <v>87</v>
      </c>
      <c r="AR95" s="74"/>
      <c r="AS95" s="78">
        <v>0</v>
      </c>
      <c r="AT95" s="79">
        <f>ROUND(SUM(AV95:AW95),2)</f>
        <v>0</v>
      </c>
      <c r="AU95" s="80">
        <f>'806-02 - IO 02 - Vodovod ...'!P125</f>
        <v>0</v>
      </c>
      <c r="AV95" s="79">
        <f>'806-02 - IO 02 - Vodovod ...'!J33</f>
        <v>0</v>
      </c>
      <c r="AW95" s="79">
        <f>'806-02 - IO 02 - Vodovod ...'!J34</f>
        <v>0</v>
      </c>
      <c r="AX95" s="79">
        <f>'806-02 - IO 02 - Vodovod ...'!J35</f>
        <v>0</v>
      </c>
      <c r="AY95" s="79">
        <f>'806-02 - IO 02 - Vodovod ...'!J36</f>
        <v>0</v>
      </c>
      <c r="AZ95" s="79">
        <f>'806-02 - IO 02 - Vodovod ...'!F33</f>
        <v>0</v>
      </c>
      <c r="BA95" s="79">
        <f>'806-02 - IO 02 - Vodovod ...'!F34</f>
        <v>0</v>
      </c>
      <c r="BB95" s="79">
        <f>'806-02 - IO 02 - Vodovod ...'!F35</f>
        <v>0</v>
      </c>
      <c r="BC95" s="79">
        <f>'806-02 - IO 02 - Vodovod ...'!F36</f>
        <v>0</v>
      </c>
      <c r="BD95" s="81">
        <f>'806-02 - IO 02 - Vodovod ...'!F37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6" customFormat="1" ht="16.5" customHeight="1">
      <c r="A96" s="73" t="s">
        <v>84</v>
      </c>
      <c r="B96" s="74"/>
      <c r="C96" s="75"/>
      <c r="D96" s="219" t="s">
        <v>91</v>
      </c>
      <c r="E96" s="219"/>
      <c r="F96" s="219"/>
      <c r="G96" s="219"/>
      <c r="H96" s="219"/>
      <c r="I96" s="76"/>
      <c r="J96" s="219" t="s">
        <v>92</v>
      </c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17">
        <f>'806-03 - IO 03 - Kanaliza...'!J30</f>
        <v>0</v>
      </c>
      <c r="AH96" s="218"/>
      <c r="AI96" s="218"/>
      <c r="AJ96" s="218"/>
      <c r="AK96" s="218"/>
      <c r="AL96" s="218"/>
      <c r="AM96" s="218"/>
      <c r="AN96" s="217">
        <f>SUM(AG96,AT96)</f>
        <v>0</v>
      </c>
      <c r="AO96" s="218"/>
      <c r="AP96" s="218"/>
      <c r="AQ96" s="77" t="s">
        <v>87</v>
      </c>
      <c r="AR96" s="74"/>
      <c r="AS96" s="78">
        <v>0</v>
      </c>
      <c r="AT96" s="79">
        <f>ROUND(SUM(AV96:AW96),2)</f>
        <v>0</v>
      </c>
      <c r="AU96" s="80">
        <f>'806-03 - IO 03 - Kanaliza...'!P127</f>
        <v>0</v>
      </c>
      <c r="AV96" s="79">
        <f>'806-03 - IO 03 - Kanaliza...'!J33</f>
        <v>0</v>
      </c>
      <c r="AW96" s="79">
        <f>'806-03 - IO 03 - Kanaliza...'!J34</f>
        <v>0</v>
      </c>
      <c r="AX96" s="79">
        <f>'806-03 - IO 03 - Kanaliza...'!J35</f>
        <v>0</v>
      </c>
      <c r="AY96" s="79">
        <f>'806-03 - IO 03 - Kanaliza...'!J36</f>
        <v>0</v>
      </c>
      <c r="AZ96" s="79">
        <f>'806-03 - IO 03 - Kanaliza...'!F33</f>
        <v>0</v>
      </c>
      <c r="BA96" s="79">
        <f>'806-03 - IO 03 - Kanaliza...'!F34</f>
        <v>0</v>
      </c>
      <c r="BB96" s="79">
        <f>'806-03 - IO 03 - Kanaliza...'!F35</f>
        <v>0</v>
      </c>
      <c r="BC96" s="79">
        <f>'806-03 - IO 03 - Kanaliza...'!F36</f>
        <v>0</v>
      </c>
      <c r="BD96" s="81">
        <f>'806-03 - IO 03 - Kanaliza...'!F37</f>
        <v>0</v>
      </c>
      <c r="BT96" s="82" t="s">
        <v>88</v>
      </c>
      <c r="BV96" s="82" t="s">
        <v>82</v>
      </c>
      <c r="BW96" s="82" t="s">
        <v>93</v>
      </c>
      <c r="BX96" s="82" t="s">
        <v>5</v>
      </c>
      <c r="CL96" s="82" t="s">
        <v>1</v>
      </c>
      <c r="CM96" s="82" t="s">
        <v>90</v>
      </c>
    </row>
    <row r="97" spans="1:91" s="6" customFormat="1" ht="16.5" customHeight="1">
      <c r="A97" s="73" t="s">
        <v>84</v>
      </c>
      <c r="B97" s="74"/>
      <c r="C97" s="75"/>
      <c r="D97" s="219" t="s">
        <v>94</v>
      </c>
      <c r="E97" s="219"/>
      <c r="F97" s="219"/>
      <c r="G97" s="219"/>
      <c r="H97" s="219"/>
      <c r="I97" s="76"/>
      <c r="J97" s="219" t="s">
        <v>95</v>
      </c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9"/>
      <c r="Z97" s="219"/>
      <c r="AA97" s="219"/>
      <c r="AB97" s="219"/>
      <c r="AC97" s="219"/>
      <c r="AD97" s="219"/>
      <c r="AE97" s="219"/>
      <c r="AF97" s="219"/>
      <c r="AG97" s="217">
        <f>'806-10 - VON 01 - Vedlejš...'!J30</f>
        <v>0</v>
      </c>
      <c r="AH97" s="218"/>
      <c r="AI97" s="218"/>
      <c r="AJ97" s="218"/>
      <c r="AK97" s="218"/>
      <c r="AL97" s="218"/>
      <c r="AM97" s="218"/>
      <c r="AN97" s="217">
        <f>SUM(AG97,AT97)</f>
        <v>0</v>
      </c>
      <c r="AO97" s="218"/>
      <c r="AP97" s="218"/>
      <c r="AQ97" s="77" t="s">
        <v>96</v>
      </c>
      <c r="AR97" s="74"/>
      <c r="AS97" s="83">
        <v>0</v>
      </c>
      <c r="AT97" s="84">
        <f>ROUND(SUM(AV97:AW97),2)</f>
        <v>0</v>
      </c>
      <c r="AU97" s="85">
        <f>'806-10 - VON 01 - Vedlejš...'!P123</f>
        <v>0</v>
      </c>
      <c r="AV97" s="84">
        <f>'806-10 - VON 01 - Vedlejš...'!J33</f>
        <v>0</v>
      </c>
      <c r="AW97" s="84">
        <f>'806-10 - VON 01 - Vedlejš...'!J34</f>
        <v>0</v>
      </c>
      <c r="AX97" s="84">
        <f>'806-10 - VON 01 - Vedlejš...'!J35</f>
        <v>0</v>
      </c>
      <c r="AY97" s="84">
        <f>'806-10 - VON 01 - Vedlejš...'!J36</f>
        <v>0</v>
      </c>
      <c r="AZ97" s="84">
        <f>'806-10 - VON 01 - Vedlejš...'!F33</f>
        <v>0</v>
      </c>
      <c r="BA97" s="84">
        <f>'806-10 - VON 01 - Vedlejš...'!F34</f>
        <v>0</v>
      </c>
      <c r="BB97" s="84">
        <f>'806-10 - VON 01 - Vedlejš...'!F35</f>
        <v>0</v>
      </c>
      <c r="BC97" s="84">
        <f>'806-10 - VON 01 - Vedlejš...'!F36</f>
        <v>0</v>
      </c>
      <c r="BD97" s="86">
        <f>'806-10 - VON 01 - Vedlejš...'!F37</f>
        <v>0</v>
      </c>
      <c r="BT97" s="82" t="s">
        <v>88</v>
      </c>
      <c r="BV97" s="82" t="s">
        <v>82</v>
      </c>
      <c r="BW97" s="82" t="s">
        <v>97</v>
      </c>
      <c r="BX97" s="82" t="s">
        <v>5</v>
      </c>
      <c r="CL97" s="82" t="s">
        <v>1</v>
      </c>
      <c r="CM97" s="82" t="s">
        <v>90</v>
      </c>
    </row>
    <row r="98" spans="1:91" s="1" customFormat="1" ht="30" customHeight="1">
      <c r="B98" s="31"/>
      <c r="AR98" s="31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sheetProtection algorithmName="SHA-512" hashValue="ccu9xVR8FiFYSmObPidzESmeAvQ/Kec8wZqMN0m8L+TH4Hgv8JoewqJZt/Go2pEyAud9gGV7llSxatjaa/vZOA==" saltValue="XJy6Zzhq7RpMZjnDl/k6sKhSwLYGJzt60E0ibrncuq+QzXMuRXgmyg6DO89y47Uta8wCt5jVuRth6x2+s/HA9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06-02 - IO 02 - Vodovod ...'!C2" display="/" xr:uid="{00000000-0004-0000-0000-000000000000}"/>
    <hyperlink ref="A96" location="'806-03 - IO 03 - Kanaliza...'!C2" display="/" xr:uid="{00000000-0004-0000-0000-000001000000}"/>
    <hyperlink ref="A97" location="'806-10 - VON 01 - Vedlejš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9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98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Pardubice, ul. Kostelní, Wernerovo náb. - vodovod a kanalizace</v>
      </c>
      <c r="F7" s="223"/>
      <c r="G7" s="223"/>
      <c r="H7" s="223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203" t="s">
        <v>100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5. 11. 2024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7"/>
      <c r="G18" s="187"/>
      <c r="H18" s="187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2" t="s">
        <v>1</v>
      </c>
      <c r="F27" s="192"/>
      <c r="G27" s="192"/>
      <c r="H27" s="19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ROUND((SUM(BE125:BE993)),  2)</f>
        <v>0</v>
      </c>
      <c r="I33" s="91">
        <v>0.21</v>
      </c>
      <c r="J33" s="90">
        <f>ROUND(((SUM(BE125:BE993))*I33),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ROUND((SUM(BF125:BF993)),  2)</f>
        <v>0</v>
      </c>
      <c r="I34" s="91">
        <v>0.12</v>
      </c>
      <c r="J34" s="90">
        <f>ROUND(((SUM(BF125:BF993))*I34),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ROUND((SUM(BG125:BG993)),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ROUND((SUM(BH125:BH993)),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ROUND((SUM(BI125:BI993)),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Pardubice, ul. Kostelní, Wernerovo náb. - vodovod a kanalizace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6.5" customHeight="1">
      <c r="B87" s="31"/>
      <c r="E87" s="203" t="str">
        <f>E9</f>
        <v>806-02 - IO 02 - Vodovod Wernerovo nábřeží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5. 11. 2024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102</v>
      </c>
      <c r="D94" s="92"/>
      <c r="E94" s="92"/>
      <c r="F94" s="92"/>
      <c r="G94" s="92"/>
      <c r="H94" s="92"/>
      <c r="I94" s="92"/>
      <c r="J94" s="101" t="s">
        <v>103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104</v>
      </c>
      <c r="J96" s="65">
        <f>J125</f>
        <v>0</v>
      </c>
      <c r="L96" s="31"/>
      <c r="AU96" s="16" t="s">
        <v>105</v>
      </c>
    </row>
    <row r="97" spans="2:12" s="8" customFormat="1" ht="24.95" customHeight="1">
      <c r="B97" s="103"/>
      <c r="D97" s="104" t="s">
        <v>106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107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108</v>
      </c>
      <c r="E99" s="109"/>
      <c r="F99" s="109"/>
      <c r="G99" s="109"/>
      <c r="H99" s="109"/>
      <c r="I99" s="109"/>
      <c r="J99" s="110">
        <f>J329</f>
        <v>0</v>
      </c>
      <c r="L99" s="107"/>
    </row>
    <row r="100" spans="2:12" s="9" customFormat="1" ht="19.899999999999999" customHeight="1">
      <c r="B100" s="107"/>
      <c r="D100" s="108" t="s">
        <v>109</v>
      </c>
      <c r="E100" s="109"/>
      <c r="F100" s="109"/>
      <c r="G100" s="109"/>
      <c r="H100" s="109"/>
      <c r="I100" s="109"/>
      <c r="J100" s="110">
        <f>J339</f>
        <v>0</v>
      </c>
      <c r="L100" s="107"/>
    </row>
    <row r="101" spans="2:12" s="9" customFormat="1" ht="19.899999999999999" customHeight="1">
      <c r="B101" s="107"/>
      <c r="D101" s="108" t="s">
        <v>110</v>
      </c>
      <c r="E101" s="109"/>
      <c r="F101" s="109"/>
      <c r="G101" s="109"/>
      <c r="H101" s="109"/>
      <c r="I101" s="109"/>
      <c r="J101" s="110">
        <f>J378</f>
        <v>0</v>
      </c>
      <c r="L101" s="107"/>
    </row>
    <row r="102" spans="2:12" s="9" customFormat="1" ht="19.899999999999999" customHeight="1">
      <c r="B102" s="107"/>
      <c r="D102" s="108" t="s">
        <v>111</v>
      </c>
      <c r="E102" s="109"/>
      <c r="F102" s="109"/>
      <c r="G102" s="109"/>
      <c r="H102" s="109"/>
      <c r="I102" s="109"/>
      <c r="J102" s="110">
        <f>J443</f>
        <v>0</v>
      </c>
      <c r="L102" s="107"/>
    </row>
    <row r="103" spans="2:12" s="9" customFormat="1" ht="19.899999999999999" customHeight="1">
      <c r="B103" s="107"/>
      <c r="D103" s="108" t="s">
        <v>112</v>
      </c>
      <c r="E103" s="109"/>
      <c r="F103" s="109"/>
      <c r="G103" s="109"/>
      <c r="H103" s="109"/>
      <c r="I103" s="109"/>
      <c r="J103" s="110">
        <f>J938</f>
        <v>0</v>
      </c>
      <c r="L103" s="107"/>
    </row>
    <row r="104" spans="2:12" s="9" customFormat="1" ht="19.899999999999999" customHeight="1">
      <c r="B104" s="107"/>
      <c r="D104" s="108" t="s">
        <v>113</v>
      </c>
      <c r="E104" s="109"/>
      <c r="F104" s="109"/>
      <c r="G104" s="109"/>
      <c r="H104" s="109"/>
      <c r="I104" s="109"/>
      <c r="J104" s="110">
        <f>J963</f>
        <v>0</v>
      </c>
      <c r="L104" s="107"/>
    </row>
    <row r="105" spans="2:12" s="9" customFormat="1" ht="19.899999999999999" customHeight="1">
      <c r="B105" s="107"/>
      <c r="D105" s="108" t="s">
        <v>114</v>
      </c>
      <c r="E105" s="109"/>
      <c r="F105" s="109"/>
      <c r="G105" s="109"/>
      <c r="H105" s="109"/>
      <c r="I105" s="109"/>
      <c r="J105" s="110">
        <f>J990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115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22" t="str">
        <f>E7</f>
        <v>Pardubice, ul. Kostelní, Wernerovo náb. - vodovod a kanalizace</v>
      </c>
      <c r="F115" s="223"/>
      <c r="G115" s="223"/>
      <c r="H115" s="223"/>
      <c r="L115" s="31"/>
    </row>
    <row r="116" spans="2:65" s="1" customFormat="1" ht="12" customHeight="1">
      <c r="B116" s="31"/>
      <c r="C116" s="26" t="s">
        <v>99</v>
      </c>
      <c r="L116" s="31"/>
    </row>
    <row r="117" spans="2:65" s="1" customFormat="1" ht="16.5" customHeight="1">
      <c r="B117" s="31"/>
      <c r="E117" s="203" t="str">
        <f>E9</f>
        <v>806-02 - IO 02 - Vodovod Wernerovo nábřeží</v>
      </c>
      <c r="F117" s="224"/>
      <c r="G117" s="224"/>
      <c r="H117" s="224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>Pardubice</v>
      </c>
      <c r="I119" s="26" t="s">
        <v>22</v>
      </c>
      <c r="J119" s="51" t="str">
        <f>IF(J12="","",J12)</f>
        <v>5. 11. 2024</v>
      </c>
      <c r="L119" s="31"/>
    </row>
    <row r="120" spans="2:65" s="1" customFormat="1" ht="6.95" customHeight="1">
      <c r="B120" s="31"/>
      <c r="L120" s="31"/>
    </row>
    <row r="121" spans="2:65" s="1" customFormat="1" ht="25.7" customHeight="1">
      <c r="B121" s="31"/>
      <c r="C121" s="26" t="s">
        <v>24</v>
      </c>
      <c r="F121" s="24" t="str">
        <f>E15</f>
        <v>Vodovody a kanalizace Pardubice, a.s.</v>
      </c>
      <c r="I121" s="26" t="s">
        <v>32</v>
      </c>
      <c r="J121" s="29" t="str">
        <f>E21</f>
        <v>VK PROJEKT, spol. s r.o.</v>
      </c>
      <c r="L121" s="31"/>
    </row>
    <row r="122" spans="2:65" s="1" customFormat="1" ht="15.2" customHeight="1">
      <c r="B122" s="31"/>
      <c r="C122" s="26" t="s">
        <v>30</v>
      </c>
      <c r="F122" s="24" t="str">
        <f>IF(E18="","",E18)</f>
        <v>Vyplň údaj</v>
      </c>
      <c r="I122" s="26" t="s">
        <v>37</v>
      </c>
      <c r="J122" s="29" t="str">
        <f>E24</f>
        <v>Ladislav Konvalina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116</v>
      </c>
      <c r="D124" s="113" t="s">
        <v>65</v>
      </c>
      <c r="E124" s="113" t="s">
        <v>61</v>
      </c>
      <c r="F124" s="113" t="s">
        <v>62</v>
      </c>
      <c r="G124" s="113" t="s">
        <v>117</v>
      </c>
      <c r="H124" s="113" t="s">
        <v>118</v>
      </c>
      <c r="I124" s="113" t="s">
        <v>119</v>
      </c>
      <c r="J124" s="113" t="s">
        <v>103</v>
      </c>
      <c r="K124" s="114" t="s">
        <v>120</v>
      </c>
      <c r="L124" s="111"/>
      <c r="M124" s="58" t="s">
        <v>1</v>
      </c>
      <c r="N124" s="59" t="s">
        <v>44</v>
      </c>
      <c r="O124" s="59" t="s">
        <v>121</v>
      </c>
      <c r="P124" s="59" t="s">
        <v>122</v>
      </c>
      <c r="Q124" s="59" t="s">
        <v>123</v>
      </c>
      <c r="R124" s="59" t="s">
        <v>124</v>
      </c>
      <c r="S124" s="59" t="s">
        <v>125</v>
      </c>
      <c r="T124" s="60" t="s">
        <v>126</v>
      </c>
    </row>
    <row r="125" spans="2:65" s="1" customFormat="1" ht="22.9" customHeight="1">
      <c r="B125" s="31"/>
      <c r="C125" s="63" t="s">
        <v>127</v>
      </c>
      <c r="J125" s="115">
        <f>BK125</f>
        <v>0</v>
      </c>
      <c r="L125" s="31"/>
      <c r="M125" s="61"/>
      <c r="N125" s="52"/>
      <c r="O125" s="52"/>
      <c r="P125" s="116">
        <f>P126</f>
        <v>0</v>
      </c>
      <c r="Q125" s="52"/>
      <c r="R125" s="116">
        <f>R126</f>
        <v>511.44253978999996</v>
      </c>
      <c r="S125" s="52"/>
      <c r="T125" s="117">
        <f>T126</f>
        <v>246.43322000000001</v>
      </c>
      <c r="AT125" s="16" t="s">
        <v>79</v>
      </c>
      <c r="AU125" s="16" t="s">
        <v>105</v>
      </c>
      <c r="BK125" s="118">
        <f>BK126</f>
        <v>0</v>
      </c>
    </row>
    <row r="126" spans="2:65" s="11" customFormat="1" ht="25.9" customHeight="1">
      <c r="B126" s="119"/>
      <c r="D126" s="120" t="s">
        <v>79</v>
      </c>
      <c r="E126" s="121" t="s">
        <v>128</v>
      </c>
      <c r="F126" s="121" t="s">
        <v>129</v>
      </c>
      <c r="I126" s="122"/>
      <c r="J126" s="123">
        <f>BK126</f>
        <v>0</v>
      </c>
      <c r="L126" s="119"/>
      <c r="M126" s="124"/>
      <c r="P126" s="125">
        <f>P127+P329+P339+P378+P443+P938+P963+P990</f>
        <v>0</v>
      </c>
      <c r="R126" s="125">
        <f>R127+R329+R339+R378+R443+R938+R963+R990</f>
        <v>511.44253978999996</v>
      </c>
      <c r="T126" s="126">
        <f>T127+T329+T339+T378+T443+T938+T963+T990</f>
        <v>246.43322000000001</v>
      </c>
      <c r="AR126" s="120" t="s">
        <v>88</v>
      </c>
      <c r="AT126" s="127" t="s">
        <v>79</v>
      </c>
      <c r="AU126" s="127" t="s">
        <v>80</v>
      </c>
      <c r="AY126" s="120" t="s">
        <v>130</v>
      </c>
      <c r="BK126" s="128">
        <f>BK127+BK329+BK339+BK378+BK443+BK938+BK963+BK990</f>
        <v>0</v>
      </c>
    </row>
    <row r="127" spans="2:65" s="11" customFormat="1" ht="22.9" customHeight="1">
      <c r="B127" s="119"/>
      <c r="D127" s="120" t="s">
        <v>79</v>
      </c>
      <c r="E127" s="129" t="s">
        <v>88</v>
      </c>
      <c r="F127" s="129" t="s">
        <v>131</v>
      </c>
      <c r="I127" s="122"/>
      <c r="J127" s="130">
        <f>BK127</f>
        <v>0</v>
      </c>
      <c r="L127" s="119"/>
      <c r="M127" s="124"/>
      <c r="P127" s="125">
        <f>SUM(P128:P328)</f>
        <v>0</v>
      </c>
      <c r="R127" s="125">
        <f>SUM(R128:R328)</f>
        <v>477.79665</v>
      </c>
      <c r="T127" s="126">
        <f>SUM(T128:T328)</f>
        <v>245.404</v>
      </c>
      <c r="AR127" s="120" t="s">
        <v>88</v>
      </c>
      <c r="AT127" s="127" t="s">
        <v>79</v>
      </c>
      <c r="AU127" s="127" t="s">
        <v>88</v>
      </c>
      <c r="AY127" s="120" t="s">
        <v>130</v>
      </c>
      <c r="BK127" s="128">
        <f>SUM(BK128:BK328)</f>
        <v>0</v>
      </c>
    </row>
    <row r="128" spans="2:65" s="1" customFormat="1" ht="24.2" customHeight="1">
      <c r="B128" s="31"/>
      <c r="C128" s="131" t="s">
        <v>88</v>
      </c>
      <c r="D128" s="131" t="s">
        <v>132</v>
      </c>
      <c r="E128" s="132" t="s">
        <v>133</v>
      </c>
      <c r="F128" s="133" t="s">
        <v>134</v>
      </c>
      <c r="G128" s="134" t="s">
        <v>135</v>
      </c>
      <c r="H128" s="135">
        <v>252</v>
      </c>
      <c r="I128" s="136"/>
      <c r="J128" s="137">
        <f>ROUND(I128*H128,2)</f>
        <v>0</v>
      </c>
      <c r="K128" s="133" t="s">
        <v>136</v>
      </c>
      <c r="L128" s="31"/>
      <c r="M128" s="138" t="s">
        <v>1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0.41699999999999998</v>
      </c>
      <c r="T128" s="141">
        <f>S128*H128</f>
        <v>105.08399999999999</v>
      </c>
      <c r="AR128" s="142" t="s">
        <v>137</v>
      </c>
      <c r="AT128" s="142" t="s">
        <v>132</v>
      </c>
      <c r="AU128" s="142" t="s">
        <v>90</v>
      </c>
      <c r="AY128" s="16" t="s">
        <v>130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88</v>
      </c>
      <c r="BK128" s="143">
        <f>ROUND(I128*H128,2)</f>
        <v>0</v>
      </c>
      <c r="BL128" s="16" t="s">
        <v>137</v>
      </c>
      <c r="BM128" s="142" t="s">
        <v>138</v>
      </c>
    </row>
    <row r="129" spans="2:65" s="1" customFormat="1" ht="29.25">
      <c r="B129" s="31"/>
      <c r="D129" s="144" t="s">
        <v>139</v>
      </c>
      <c r="F129" s="145" t="s">
        <v>140</v>
      </c>
      <c r="I129" s="146"/>
      <c r="L129" s="31"/>
      <c r="M129" s="147"/>
      <c r="T129" s="55"/>
      <c r="AT129" s="16" t="s">
        <v>139</v>
      </c>
      <c r="AU129" s="16" t="s">
        <v>90</v>
      </c>
    </row>
    <row r="130" spans="2:65" s="1" customFormat="1" ht="11.25">
      <c r="B130" s="31"/>
      <c r="D130" s="148" t="s">
        <v>141</v>
      </c>
      <c r="F130" s="149" t="s">
        <v>142</v>
      </c>
      <c r="I130" s="146"/>
      <c r="L130" s="31"/>
      <c r="M130" s="147"/>
      <c r="T130" s="55"/>
      <c r="AT130" s="16" t="s">
        <v>141</v>
      </c>
      <c r="AU130" s="16" t="s">
        <v>90</v>
      </c>
    </row>
    <row r="131" spans="2:65" s="12" customFormat="1" ht="11.25">
      <c r="B131" s="150"/>
      <c r="D131" s="144" t="s">
        <v>143</v>
      </c>
      <c r="E131" s="151" t="s">
        <v>1</v>
      </c>
      <c r="F131" s="152" t="s">
        <v>144</v>
      </c>
      <c r="H131" s="151" t="s">
        <v>1</v>
      </c>
      <c r="I131" s="153"/>
      <c r="L131" s="150"/>
      <c r="M131" s="154"/>
      <c r="T131" s="155"/>
      <c r="AT131" s="151" t="s">
        <v>143</v>
      </c>
      <c r="AU131" s="151" t="s">
        <v>90</v>
      </c>
      <c r="AV131" s="12" t="s">
        <v>88</v>
      </c>
      <c r="AW131" s="12" t="s">
        <v>36</v>
      </c>
      <c r="AX131" s="12" t="s">
        <v>80</v>
      </c>
      <c r="AY131" s="151" t="s">
        <v>130</v>
      </c>
    </row>
    <row r="132" spans="2:65" s="12" customFormat="1" ht="11.25">
      <c r="B132" s="150"/>
      <c r="D132" s="144" t="s">
        <v>143</v>
      </c>
      <c r="E132" s="151" t="s">
        <v>1</v>
      </c>
      <c r="F132" s="152" t="s">
        <v>145</v>
      </c>
      <c r="H132" s="151" t="s">
        <v>1</v>
      </c>
      <c r="I132" s="153"/>
      <c r="L132" s="150"/>
      <c r="M132" s="154"/>
      <c r="T132" s="155"/>
      <c r="AT132" s="151" t="s">
        <v>143</v>
      </c>
      <c r="AU132" s="151" t="s">
        <v>90</v>
      </c>
      <c r="AV132" s="12" t="s">
        <v>88</v>
      </c>
      <c r="AW132" s="12" t="s">
        <v>36</v>
      </c>
      <c r="AX132" s="12" t="s">
        <v>80</v>
      </c>
      <c r="AY132" s="151" t="s">
        <v>130</v>
      </c>
    </row>
    <row r="133" spans="2:65" s="13" customFormat="1" ht="11.25">
      <c r="B133" s="156"/>
      <c r="D133" s="144" t="s">
        <v>143</v>
      </c>
      <c r="E133" s="157" t="s">
        <v>1</v>
      </c>
      <c r="F133" s="158" t="s">
        <v>146</v>
      </c>
      <c r="H133" s="159">
        <v>148</v>
      </c>
      <c r="I133" s="160"/>
      <c r="L133" s="156"/>
      <c r="M133" s="161"/>
      <c r="T133" s="162"/>
      <c r="AT133" s="157" t="s">
        <v>143</v>
      </c>
      <c r="AU133" s="157" t="s">
        <v>90</v>
      </c>
      <c r="AV133" s="13" t="s">
        <v>90</v>
      </c>
      <c r="AW133" s="13" t="s">
        <v>36</v>
      </c>
      <c r="AX133" s="13" t="s">
        <v>80</v>
      </c>
      <c r="AY133" s="157" t="s">
        <v>130</v>
      </c>
    </row>
    <row r="134" spans="2:65" s="13" customFormat="1" ht="11.25">
      <c r="B134" s="156"/>
      <c r="D134" s="144" t="s">
        <v>143</v>
      </c>
      <c r="E134" s="157" t="s">
        <v>1</v>
      </c>
      <c r="F134" s="158" t="s">
        <v>147</v>
      </c>
      <c r="H134" s="159">
        <v>18</v>
      </c>
      <c r="I134" s="160"/>
      <c r="L134" s="156"/>
      <c r="M134" s="161"/>
      <c r="T134" s="162"/>
      <c r="AT134" s="157" t="s">
        <v>143</v>
      </c>
      <c r="AU134" s="157" t="s">
        <v>90</v>
      </c>
      <c r="AV134" s="13" t="s">
        <v>90</v>
      </c>
      <c r="AW134" s="13" t="s">
        <v>36</v>
      </c>
      <c r="AX134" s="13" t="s">
        <v>80</v>
      </c>
      <c r="AY134" s="157" t="s">
        <v>130</v>
      </c>
    </row>
    <row r="135" spans="2:65" s="12" customFormat="1" ht="11.25">
      <c r="B135" s="150"/>
      <c r="D135" s="144" t="s">
        <v>143</v>
      </c>
      <c r="E135" s="151" t="s">
        <v>1</v>
      </c>
      <c r="F135" s="152" t="s">
        <v>148</v>
      </c>
      <c r="H135" s="151" t="s">
        <v>1</v>
      </c>
      <c r="I135" s="153"/>
      <c r="L135" s="150"/>
      <c r="M135" s="154"/>
      <c r="T135" s="155"/>
      <c r="AT135" s="151" t="s">
        <v>143</v>
      </c>
      <c r="AU135" s="151" t="s">
        <v>90</v>
      </c>
      <c r="AV135" s="12" t="s">
        <v>88</v>
      </c>
      <c r="AW135" s="12" t="s">
        <v>36</v>
      </c>
      <c r="AX135" s="12" t="s">
        <v>80</v>
      </c>
      <c r="AY135" s="151" t="s">
        <v>130</v>
      </c>
    </row>
    <row r="136" spans="2:65" s="13" customFormat="1" ht="11.25">
      <c r="B136" s="156"/>
      <c r="D136" s="144" t="s">
        <v>143</v>
      </c>
      <c r="E136" s="157" t="s">
        <v>1</v>
      </c>
      <c r="F136" s="158" t="s">
        <v>149</v>
      </c>
      <c r="H136" s="159">
        <v>66</v>
      </c>
      <c r="I136" s="160"/>
      <c r="L136" s="156"/>
      <c r="M136" s="161"/>
      <c r="T136" s="162"/>
      <c r="AT136" s="157" t="s">
        <v>143</v>
      </c>
      <c r="AU136" s="157" t="s">
        <v>90</v>
      </c>
      <c r="AV136" s="13" t="s">
        <v>90</v>
      </c>
      <c r="AW136" s="13" t="s">
        <v>36</v>
      </c>
      <c r="AX136" s="13" t="s">
        <v>80</v>
      </c>
      <c r="AY136" s="157" t="s">
        <v>130</v>
      </c>
    </row>
    <row r="137" spans="2:65" s="12" customFormat="1" ht="11.25">
      <c r="B137" s="150"/>
      <c r="D137" s="144" t="s">
        <v>143</v>
      </c>
      <c r="E137" s="151" t="s">
        <v>1</v>
      </c>
      <c r="F137" s="152" t="s">
        <v>150</v>
      </c>
      <c r="H137" s="151" t="s">
        <v>1</v>
      </c>
      <c r="I137" s="153"/>
      <c r="L137" s="150"/>
      <c r="M137" s="154"/>
      <c r="T137" s="155"/>
      <c r="AT137" s="151" t="s">
        <v>143</v>
      </c>
      <c r="AU137" s="151" t="s">
        <v>90</v>
      </c>
      <c r="AV137" s="12" t="s">
        <v>88</v>
      </c>
      <c r="AW137" s="12" t="s">
        <v>36</v>
      </c>
      <c r="AX137" s="12" t="s">
        <v>80</v>
      </c>
      <c r="AY137" s="151" t="s">
        <v>130</v>
      </c>
    </row>
    <row r="138" spans="2:65" s="13" customFormat="1" ht="11.25">
      <c r="B138" s="156"/>
      <c r="D138" s="144" t="s">
        <v>143</v>
      </c>
      <c r="E138" s="157" t="s">
        <v>1</v>
      </c>
      <c r="F138" s="158" t="s">
        <v>151</v>
      </c>
      <c r="H138" s="159">
        <v>20</v>
      </c>
      <c r="I138" s="160"/>
      <c r="L138" s="156"/>
      <c r="M138" s="161"/>
      <c r="T138" s="162"/>
      <c r="AT138" s="157" t="s">
        <v>143</v>
      </c>
      <c r="AU138" s="157" t="s">
        <v>90</v>
      </c>
      <c r="AV138" s="13" t="s">
        <v>90</v>
      </c>
      <c r="AW138" s="13" t="s">
        <v>36</v>
      </c>
      <c r="AX138" s="13" t="s">
        <v>80</v>
      </c>
      <c r="AY138" s="157" t="s">
        <v>130</v>
      </c>
    </row>
    <row r="139" spans="2:65" s="14" customFormat="1" ht="11.25">
      <c r="B139" s="163"/>
      <c r="D139" s="144" t="s">
        <v>143</v>
      </c>
      <c r="E139" s="164" t="s">
        <v>1</v>
      </c>
      <c r="F139" s="165" t="s">
        <v>152</v>
      </c>
      <c r="H139" s="166">
        <v>252</v>
      </c>
      <c r="I139" s="167"/>
      <c r="L139" s="163"/>
      <c r="M139" s="168"/>
      <c r="T139" s="169"/>
      <c r="AT139" s="164" t="s">
        <v>143</v>
      </c>
      <c r="AU139" s="164" t="s">
        <v>90</v>
      </c>
      <c r="AV139" s="14" t="s">
        <v>137</v>
      </c>
      <c r="AW139" s="14" t="s">
        <v>36</v>
      </c>
      <c r="AX139" s="14" t="s">
        <v>88</v>
      </c>
      <c r="AY139" s="164" t="s">
        <v>130</v>
      </c>
    </row>
    <row r="140" spans="2:65" s="1" customFormat="1" ht="24.2" customHeight="1">
      <c r="B140" s="31"/>
      <c r="C140" s="131" t="s">
        <v>90</v>
      </c>
      <c r="D140" s="131" t="s">
        <v>132</v>
      </c>
      <c r="E140" s="132" t="s">
        <v>153</v>
      </c>
      <c r="F140" s="133" t="s">
        <v>154</v>
      </c>
      <c r="G140" s="134" t="s">
        <v>135</v>
      </c>
      <c r="H140" s="135">
        <v>60</v>
      </c>
      <c r="I140" s="136"/>
      <c r="J140" s="137">
        <f>ROUND(I140*H140,2)</f>
        <v>0</v>
      </c>
      <c r="K140" s="133" t="s">
        <v>136</v>
      </c>
      <c r="L140" s="31"/>
      <c r="M140" s="138" t="s">
        <v>1</v>
      </c>
      <c r="N140" s="139" t="s">
        <v>45</v>
      </c>
      <c r="P140" s="140">
        <f>O140*H140</f>
        <v>0</v>
      </c>
      <c r="Q140" s="140">
        <v>0</v>
      </c>
      <c r="R140" s="140">
        <f>Q140*H140</f>
        <v>0</v>
      </c>
      <c r="S140" s="140">
        <v>0.32</v>
      </c>
      <c r="T140" s="141">
        <f>S140*H140</f>
        <v>19.2</v>
      </c>
      <c r="AR140" s="142" t="s">
        <v>137</v>
      </c>
      <c r="AT140" s="142" t="s">
        <v>132</v>
      </c>
      <c r="AU140" s="142" t="s">
        <v>90</v>
      </c>
      <c r="AY140" s="16" t="s">
        <v>130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88</v>
      </c>
      <c r="BK140" s="143">
        <f>ROUND(I140*H140,2)</f>
        <v>0</v>
      </c>
      <c r="BL140" s="16" t="s">
        <v>137</v>
      </c>
      <c r="BM140" s="142" t="s">
        <v>155</v>
      </c>
    </row>
    <row r="141" spans="2:65" s="1" customFormat="1" ht="39">
      <c r="B141" s="31"/>
      <c r="D141" s="144" t="s">
        <v>139</v>
      </c>
      <c r="F141" s="145" t="s">
        <v>156</v>
      </c>
      <c r="I141" s="146"/>
      <c r="L141" s="31"/>
      <c r="M141" s="147"/>
      <c r="T141" s="55"/>
      <c r="AT141" s="16" t="s">
        <v>139</v>
      </c>
      <c r="AU141" s="16" t="s">
        <v>90</v>
      </c>
    </row>
    <row r="142" spans="2:65" s="1" customFormat="1" ht="11.25">
      <c r="B142" s="31"/>
      <c r="D142" s="148" t="s">
        <v>141</v>
      </c>
      <c r="F142" s="149" t="s">
        <v>157</v>
      </c>
      <c r="I142" s="146"/>
      <c r="L142" s="31"/>
      <c r="M142" s="147"/>
      <c r="T142" s="55"/>
      <c r="AT142" s="16" t="s">
        <v>141</v>
      </c>
      <c r="AU142" s="16" t="s">
        <v>90</v>
      </c>
    </row>
    <row r="143" spans="2:65" s="12" customFormat="1" ht="11.25">
      <c r="B143" s="150"/>
      <c r="D143" s="144" t="s">
        <v>143</v>
      </c>
      <c r="E143" s="151" t="s">
        <v>1</v>
      </c>
      <c r="F143" s="152" t="s">
        <v>144</v>
      </c>
      <c r="H143" s="151" t="s">
        <v>1</v>
      </c>
      <c r="I143" s="153"/>
      <c r="L143" s="150"/>
      <c r="M143" s="154"/>
      <c r="T143" s="155"/>
      <c r="AT143" s="151" t="s">
        <v>143</v>
      </c>
      <c r="AU143" s="151" t="s">
        <v>90</v>
      </c>
      <c r="AV143" s="12" t="s">
        <v>88</v>
      </c>
      <c r="AW143" s="12" t="s">
        <v>36</v>
      </c>
      <c r="AX143" s="12" t="s">
        <v>80</v>
      </c>
      <c r="AY143" s="151" t="s">
        <v>130</v>
      </c>
    </row>
    <row r="144" spans="2:65" s="12" customFormat="1" ht="11.25">
      <c r="B144" s="150"/>
      <c r="D144" s="144" t="s">
        <v>143</v>
      </c>
      <c r="E144" s="151" t="s">
        <v>1</v>
      </c>
      <c r="F144" s="152" t="s">
        <v>145</v>
      </c>
      <c r="H144" s="151" t="s">
        <v>1</v>
      </c>
      <c r="I144" s="153"/>
      <c r="L144" s="150"/>
      <c r="M144" s="154"/>
      <c r="T144" s="155"/>
      <c r="AT144" s="151" t="s">
        <v>143</v>
      </c>
      <c r="AU144" s="151" t="s">
        <v>90</v>
      </c>
      <c r="AV144" s="12" t="s">
        <v>88</v>
      </c>
      <c r="AW144" s="12" t="s">
        <v>36</v>
      </c>
      <c r="AX144" s="12" t="s">
        <v>80</v>
      </c>
      <c r="AY144" s="151" t="s">
        <v>130</v>
      </c>
    </row>
    <row r="145" spans="2:65" s="13" customFormat="1" ht="11.25">
      <c r="B145" s="156"/>
      <c r="D145" s="144" t="s">
        <v>143</v>
      </c>
      <c r="E145" s="157" t="s">
        <v>1</v>
      </c>
      <c r="F145" s="158" t="s">
        <v>158</v>
      </c>
      <c r="H145" s="159">
        <v>60</v>
      </c>
      <c r="I145" s="160"/>
      <c r="L145" s="156"/>
      <c r="M145" s="161"/>
      <c r="T145" s="162"/>
      <c r="AT145" s="157" t="s">
        <v>143</v>
      </c>
      <c r="AU145" s="157" t="s">
        <v>90</v>
      </c>
      <c r="AV145" s="13" t="s">
        <v>90</v>
      </c>
      <c r="AW145" s="13" t="s">
        <v>36</v>
      </c>
      <c r="AX145" s="13" t="s">
        <v>80</v>
      </c>
      <c r="AY145" s="157" t="s">
        <v>130</v>
      </c>
    </row>
    <row r="146" spans="2:65" s="14" customFormat="1" ht="11.25">
      <c r="B146" s="163"/>
      <c r="D146" s="144" t="s">
        <v>143</v>
      </c>
      <c r="E146" s="164" t="s">
        <v>1</v>
      </c>
      <c r="F146" s="165" t="s">
        <v>152</v>
      </c>
      <c r="H146" s="166">
        <v>60</v>
      </c>
      <c r="I146" s="167"/>
      <c r="L146" s="163"/>
      <c r="M146" s="168"/>
      <c r="T146" s="169"/>
      <c r="AT146" s="164" t="s">
        <v>143</v>
      </c>
      <c r="AU146" s="164" t="s">
        <v>90</v>
      </c>
      <c r="AV146" s="14" t="s">
        <v>137</v>
      </c>
      <c r="AW146" s="14" t="s">
        <v>36</v>
      </c>
      <c r="AX146" s="14" t="s">
        <v>88</v>
      </c>
      <c r="AY146" s="164" t="s">
        <v>130</v>
      </c>
    </row>
    <row r="147" spans="2:65" s="1" customFormat="1" ht="24.2" customHeight="1">
      <c r="B147" s="31"/>
      <c r="C147" s="131" t="s">
        <v>159</v>
      </c>
      <c r="D147" s="131" t="s">
        <v>132</v>
      </c>
      <c r="E147" s="132" t="s">
        <v>160</v>
      </c>
      <c r="F147" s="133" t="s">
        <v>161</v>
      </c>
      <c r="G147" s="134" t="s">
        <v>135</v>
      </c>
      <c r="H147" s="135">
        <v>158.4</v>
      </c>
      <c r="I147" s="136"/>
      <c r="J147" s="137">
        <f>ROUND(I147*H147,2)</f>
        <v>0</v>
      </c>
      <c r="K147" s="133" t="s">
        <v>136</v>
      </c>
      <c r="L147" s="31"/>
      <c r="M147" s="138" t="s">
        <v>1</v>
      </c>
      <c r="N147" s="139" t="s">
        <v>45</v>
      </c>
      <c r="P147" s="140">
        <f>O147*H147</f>
        <v>0</v>
      </c>
      <c r="Q147" s="140">
        <v>0</v>
      </c>
      <c r="R147" s="140">
        <f>Q147*H147</f>
        <v>0</v>
      </c>
      <c r="S147" s="140">
        <v>0.75</v>
      </c>
      <c r="T147" s="141">
        <f>S147*H147</f>
        <v>118.80000000000001</v>
      </c>
      <c r="AR147" s="142" t="s">
        <v>137</v>
      </c>
      <c r="AT147" s="142" t="s">
        <v>132</v>
      </c>
      <c r="AU147" s="142" t="s">
        <v>90</v>
      </c>
      <c r="AY147" s="16" t="s">
        <v>130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88</v>
      </c>
      <c r="BK147" s="143">
        <f>ROUND(I147*H147,2)</f>
        <v>0</v>
      </c>
      <c r="BL147" s="16" t="s">
        <v>137</v>
      </c>
      <c r="BM147" s="142" t="s">
        <v>162</v>
      </c>
    </row>
    <row r="148" spans="2:65" s="1" customFormat="1" ht="39">
      <c r="B148" s="31"/>
      <c r="D148" s="144" t="s">
        <v>139</v>
      </c>
      <c r="F148" s="145" t="s">
        <v>163</v>
      </c>
      <c r="I148" s="146"/>
      <c r="L148" s="31"/>
      <c r="M148" s="147"/>
      <c r="T148" s="55"/>
      <c r="AT148" s="16" t="s">
        <v>139</v>
      </c>
      <c r="AU148" s="16" t="s">
        <v>90</v>
      </c>
    </row>
    <row r="149" spans="2:65" s="1" customFormat="1" ht="11.25">
      <c r="B149" s="31"/>
      <c r="D149" s="148" t="s">
        <v>141</v>
      </c>
      <c r="F149" s="149" t="s">
        <v>164</v>
      </c>
      <c r="I149" s="146"/>
      <c r="L149" s="31"/>
      <c r="M149" s="147"/>
      <c r="T149" s="55"/>
      <c r="AT149" s="16" t="s">
        <v>141</v>
      </c>
      <c r="AU149" s="16" t="s">
        <v>90</v>
      </c>
    </row>
    <row r="150" spans="2:65" s="12" customFormat="1" ht="11.25">
      <c r="B150" s="150"/>
      <c r="D150" s="144" t="s">
        <v>143</v>
      </c>
      <c r="E150" s="151" t="s">
        <v>1</v>
      </c>
      <c r="F150" s="152" t="s">
        <v>144</v>
      </c>
      <c r="H150" s="151" t="s">
        <v>1</v>
      </c>
      <c r="I150" s="153"/>
      <c r="L150" s="150"/>
      <c r="M150" s="154"/>
      <c r="T150" s="155"/>
      <c r="AT150" s="151" t="s">
        <v>143</v>
      </c>
      <c r="AU150" s="151" t="s">
        <v>90</v>
      </c>
      <c r="AV150" s="12" t="s">
        <v>88</v>
      </c>
      <c r="AW150" s="12" t="s">
        <v>36</v>
      </c>
      <c r="AX150" s="12" t="s">
        <v>80</v>
      </c>
      <c r="AY150" s="151" t="s">
        <v>130</v>
      </c>
    </row>
    <row r="151" spans="2:65" s="12" customFormat="1" ht="11.25">
      <c r="B151" s="150"/>
      <c r="D151" s="144" t="s">
        <v>143</v>
      </c>
      <c r="E151" s="151" t="s">
        <v>1</v>
      </c>
      <c r="F151" s="152" t="s">
        <v>145</v>
      </c>
      <c r="H151" s="151" t="s">
        <v>1</v>
      </c>
      <c r="I151" s="153"/>
      <c r="L151" s="150"/>
      <c r="M151" s="154"/>
      <c r="T151" s="155"/>
      <c r="AT151" s="151" t="s">
        <v>143</v>
      </c>
      <c r="AU151" s="151" t="s">
        <v>90</v>
      </c>
      <c r="AV151" s="12" t="s">
        <v>88</v>
      </c>
      <c r="AW151" s="12" t="s">
        <v>36</v>
      </c>
      <c r="AX151" s="12" t="s">
        <v>80</v>
      </c>
      <c r="AY151" s="151" t="s">
        <v>130</v>
      </c>
    </row>
    <row r="152" spans="2:65" s="13" customFormat="1" ht="11.25">
      <c r="B152" s="156"/>
      <c r="D152" s="144" t="s">
        <v>143</v>
      </c>
      <c r="E152" s="157" t="s">
        <v>1</v>
      </c>
      <c r="F152" s="158" t="s">
        <v>165</v>
      </c>
      <c r="H152" s="159">
        <v>121</v>
      </c>
      <c r="I152" s="160"/>
      <c r="L152" s="156"/>
      <c r="M152" s="161"/>
      <c r="T152" s="162"/>
      <c r="AT152" s="157" t="s">
        <v>143</v>
      </c>
      <c r="AU152" s="157" t="s">
        <v>90</v>
      </c>
      <c r="AV152" s="13" t="s">
        <v>90</v>
      </c>
      <c r="AW152" s="13" t="s">
        <v>36</v>
      </c>
      <c r="AX152" s="13" t="s">
        <v>80</v>
      </c>
      <c r="AY152" s="157" t="s">
        <v>130</v>
      </c>
    </row>
    <row r="153" spans="2:65" s="12" customFormat="1" ht="11.25">
      <c r="B153" s="150"/>
      <c r="D153" s="144" t="s">
        <v>143</v>
      </c>
      <c r="E153" s="151" t="s">
        <v>1</v>
      </c>
      <c r="F153" s="152" t="s">
        <v>148</v>
      </c>
      <c r="H153" s="151" t="s">
        <v>1</v>
      </c>
      <c r="I153" s="153"/>
      <c r="L153" s="150"/>
      <c r="M153" s="154"/>
      <c r="T153" s="155"/>
      <c r="AT153" s="151" t="s">
        <v>143</v>
      </c>
      <c r="AU153" s="151" t="s">
        <v>90</v>
      </c>
      <c r="AV153" s="12" t="s">
        <v>88</v>
      </c>
      <c r="AW153" s="12" t="s">
        <v>36</v>
      </c>
      <c r="AX153" s="12" t="s">
        <v>80</v>
      </c>
      <c r="AY153" s="151" t="s">
        <v>130</v>
      </c>
    </row>
    <row r="154" spans="2:65" s="13" customFormat="1" ht="11.25">
      <c r="B154" s="156"/>
      <c r="D154" s="144" t="s">
        <v>143</v>
      </c>
      <c r="E154" s="157" t="s">
        <v>1</v>
      </c>
      <c r="F154" s="158" t="s">
        <v>166</v>
      </c>
      <c r="H154" s="159">
        <v>26.4</v>
      </c>
      <c r="I154" s="160"/>
      <c r="L154" s="156"/>
      <c r="M154" s="161"/>
      <c r="T154" s="162"/>
      <c r="AT154" s="157" t="s">
        <v>143</v>
      </c>
      <c r="AU154" s="157" t="s">
        <v>90</v>
      </c>
      <c r="AV154" s="13" t="s">
        <v>90</v>
      </c>
      <c r="AW154" s="13" t="s">
        <v>36</v>
      </c>
      <c r="AX154" s="13" t="s">
        <v>80</v>
      </c>
      <c r="AY154" s="157" t="s">
        <v>130</v>
      </c>
    </row>
    <row r="155" spans="2:65" s="12" customFormat="1" ht="11.25">
      <c r="B155" s="150"/>
      <c r="D155" s="144" t="s">
        <v>143</v>
      </c>
      <c r="E155" s="151" t="s">
        <v>1</v>
      </c>
      <c r="F155" s="152" t="s">
        <v>150</v>
      </c>
      <c r="H155" s="151" t="s">
        <v>1</v>
      </c>
      <c r="I155" s="153"/>
      <c r="L155" s="150"/>
      <c r="M155" s="154"/>
      <c r="T155" s="155"/>
      <c r="AT155" s="151" t="s">
        <v>143</v>
      </c>
      <c r="AU155" s="151" t="s">
        <v>90</v>
      </c>
      <c r="AV155" s="12" t="s">
        <v>88</v>
      </c>
      <c r="AW155" s="12" t="s">
        <v>36</v>
      </c>
      <c r="AX155" s="12" t="s">
        <v>80</v>
      </c>
      <c r="AY155" s="151" t="s">
        <v>130</v>
      </c>
    </row>
    <row r="156" spans="2:65" s="13" customFormat="1" ht="11.25">
      <c r="B156" s="156"/>
      <c r="D156" s="144" t="s">
        <v>143</v>
      </c>
      <c r="E156" s="157" t="s">
        <v>1</v>
      </c>
      <c r="F156" s="158" t="s">
        <v>167</v>
      </c>
      <c r="H156" s="159">
        <v>11</v>
      </c>
      <c r="I156" s="160"/>
      <c r="L156" s="156"/>
      <c r="M156" s="161"/>
      <c r="T156" s="162"/>
      <c r="AT156" s="157" t="s">
        <v>143</v>
      </c>
      <c r="AU156" s="157" t="s">
        <v>90</v>
      </c>
      <c r="AV156" s="13" t="s">
        <v>90</v>
      </c>
      <c r="AW156" s="13" t="s">
        <v>36</v>
      </c>
      <c r="AX156" s="13" t="s">
        <v>80</v>
      </c>
      <c r="AY156" s="157" t="s">
        <v>130</v>
      </c>
    </row>
    <row r="157" spans="2:65" s="14" customFormat="1" ht="11.25">
      <c r="B157" s="163"/>
      <c r="D157" s="144" t="s">
        <v>143</v>
      </c>
      <c r="E157" s="164" t="s">
        <v>1</v>
      </c>
      <c r="F157" s="165" t="s">
        <v>152</v>
      </c>
      <c r="H157" s="166">
        <v>158.4</v>
      </c>
      <c r="I157" s="167"/>
      <c r="L157" s="163"/>
      <c r="M157" s="168"/>
      <c r="T157" s="169"/>
      <c r="AT157" s="164" t="s">
        <v>143</v>
      </c>
      <c r="AU157" s="164" t="s">
        <v>90</v>
      </c>
      <c r="AV157" s="14" t="s">
        <v>137</v>
      </c>
      <c r="AW157" s="14" t="s">
        <v>36</v>
      </c>
      <c r="AX157" s="14" t="s">
        <v>88</v>
      </c>
      <c r="AY157" s="164" t="s">
        <v>130</v>
      </c>
    </row>
    <row r="158" spans="2:65" s="1" customFormat="1" ht="16.5" customHeight="1">
      <c r="B158" s="31"/>
      <c r="C158" s="131" t="s">
        <v>137</v>
      </c>
      <c r="D158" s="131" t="s">
        <v>132</v>
      </c>
      <c r="E158" s="132" t="s">
        <v>168</v>
      </c>
      <c r="F158" s="133" t="s">
        <v>169</v>
      </c>
      <c r="G158" s="134" t="s">
        <v>170</v>
      </c>
      <c r="H158" s="135">
        <v>8</v>
      </c>
      <c r="I158" s="136"/>
      <c r="J158" s="137">
        <f>ROUND(I158*H158,2)</f>
        <v>0</v>
      </c>
      <c r="K158" s="133" t="s">
        <v>136</v>
      </c>
      <c r="L158" s="31"/>
      <c r="M158" s="138" t="s">
        <v>1</v>
      </c>
      <c r="N158" s="139" t="s">
        <v>45</v>
      </c>
      <c r="P158" s="140">
        <f>O158*H158</f>
        <v>0</v>
      </c>
      <c r="Q158" s="140">
        <v>0</v>
      </c>
      <c r="R158" s="140">
        <f>Q158*H158</f>
        <v>0</v>
      </c>
      <c r="S158" s="140">
        <v>0.28999999999999998</v>
      </c>
      <c r="T158" s="141">
        <f>S158*H158</f>
        <v>2.3199999999999998</v>
      </c>
      <c r="AR158" s="142" t="s">
        <v>137</v>
      </c>
      <c r="AT158" s="142" t="s">
        <v>132</v>
      </c>
      <c r="AU158" s="142" t="s">
        <v>90</v>
      </c>
      <c r="AY158" s="16" t="s">
        <v>130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88</v>
      </c>
      <c r="BK158" s="143">
        <f>ROUND(I158*H158,2)</f>
        <v>0</v>
      </c>
      <c r="BL158" s="16" t="s">
        <v>137</v>
      </c>
      <c r="BM158" s="142" t="s">
        <v>171</v>
      </c>
    </row>
    <row r="159" spans="2:65" s="1" customFormat="1" ht="29.25">
      <c r="B159" s="31"/>
      <c r="D159" s="144" t="s">
        <v>139</v>
      </c>
      <c r="F159" s="145" t="s">
        <v>172</v>
      </c>
      <c r="I159" s="146"/>
      <c r="L159" s="31"/>
      <c r="M159" s="147"/>
      <c r="T159" s="55"/>
      <c r="AT159" s="16" t="s">
        <v>139</v>
      </c>
      <c r="AU159" s="16" t="s">
        <v>90</v>
      </c>
    </row>
    <row r="160" spans="2:65" s="1" customFormat="1" ht="11.25">
      <c r="B160" s="31"/>
      <c r="D160" s="148" t="s">
        <v>141</v>
      </c>
      <c r="F160" s="149" t="s">
        <v>173</v>
      </c>
      <c r="I160" s="146"/>
      <c r="L160" s="31"/>
      <c r="M160" s="147"/>
      <c r="T160" s="55"/>
      <c r="AT160" s="16" t="s">
        <v>141</v>
      </c>
      <c r="AU160" s="16" t="s">
        <v>90</v>
      </c>
    </row>
    <row r="161" spans="2:65" s="12" customFormat="1" ht="11.25">
      <c r="B161" s="150"/>
      <c r="D161" s="144" t="s">
        <v>143</v>
      </c>
      <c r="E161" s="151" t="s">
        <v>1</v>
      </c>
      <c r="F161" s="152" t="s">
        <v>174</v>
      </c>
      <c r="H161" s="151" t="s">
        <v>1</v>
      </c>
      <c r="I161" s="153"/>
      <c r="L161" s="150"/>
      <c r="M161" s="154"/>
      <c r="T161" s="155"/>
      <c r="AT161" s="151" t="s">
        <v>143</v>
      </c>
      <c r="AU161" s="151" t="s">
        <v>90</v>
      </c>
      <c r="AV161" s="12" t="s">
        <v>88</v>
      </c>
      <c r="AW161" s="12" t="s">
        <v>36</v>
      </c>
      <c r="AX161" s="12" t="s">
        <v>80</v>
      </c>
      <c r="AY161" s="151" t="s">
        <v>130</v>
      </c>
    </row>
    <row r="162" spans="2:65" s="12" customFormat="1" ht="11.25">
      <c r="B162" s="150"/>
      <c r="D162" s="144" t="s">
        <v>143</v>
      </c>
      <c r="E162" s="151" t="s">
        <v>1</v>
      </c>
      <c r="F162" s="152" t="s">
        <v>148</v>
      </c>
      <c r="H162" s="151" t="s">
        <v>1</v>
      </c>
      <c r="I162" s="153"/>
      <c r="L162" s="150"/>
      <c r="M162" s="154"/>
      <c r="T162" s="155"/>
      <c r="AT162" s="151" t="s">
        <v>143</v>
      </c>
      <c r="AU162" s="151" t="s">
        <v>90</v>
      </c>
      <c r="AV162" s="12" t="s">
        <v>88</v>
      </c>
      <c r="AW162" s="12" t="s">
        <v>36</v>
      </c>
      <c r="AX162" s="12" t="s">
        <v>80</v>
      </c>
      <c r="AY162" s="151" t="s">
        <v>130</v>
      </c>
    </row>
    <row r="163" spans="2:65" s="13" customFormat="1" ht="11.25">
      <c r="B163" s="156"/>
      <c r="D163" s="144" t="s">
        <v>143</v>
      </c>
      <c r="E163" s="157" t="s">
        <v>1</v>
      </c>
      <c r="F163" s="158" t="s">
        <v>175</v>
      </c>
      <c r="H163" s="159">
        <v>8</v>
      </c>
      <c r="I163" s="160"/>
      <c r="L163" s="156"/>
      <c r="M163" s="161"/>
      <c r="T163" s="162"/>
      <c r="AT163" s="157" t="s">
        <v>143</v>
      </c>
      <c r="AU163" s="157" t="s">
        <v>90</v>
      </c>
      <c r="AV163" s="13" t="s">
        <v>90</v>
      </c>
      <c r="AW163" s="13" t="s">
        <v>36</v>
      </c>
      <c r="AX163" s="13" t="s">
        <v>88</v>
      </c>
      <c r="AY163" s="157" t="s">
        <v>130</v>
      </c>
    </row>
    <row r="164" spans="2:65" s="1" customFormat="1" ht="24.2" customHeight="1">
      <c r="B164" s="31"/>
      <c r="C164" s="131" t="s">
        <v>176</v>
      </c>
      <c r="D164" s="131" t="s">
        <v>132</v>
      </c>
      <c r="E164" s="132" t="s">
        <v>177</v>
      </c>
      <c r="F164" s="133" t="s">
        <v>178</v>
      </c>
      <c r="G164" s="134" t="s">
        <v>179</v>
      </c>
      <c r="H164" s="135">
        <v>480</v>
      </c>
      <c r="I164" s="136"/>
      <c r="J164" s="137">
        <f>ROUND(I164*H164,2)</f>
        <v>0</v>
      </c>
      <c r="K164" s="133" t="s">
        <v>136</v>
      </c>
      <c r="L164" s="31"/>
      <c r="M164" s="138" t="s">
        <v>1</v>
      </c>
      <c r="N164" s="139" t="s">
        <v>45</v>
      </c>
      <c r="P164" s="140">
        <f>O164*H164</f>
        <v>0</v>
      </c>
      <c r="Q164" s="140">
        <v>3.0000000000000001E-5</v>
      </c>
      <c r="R164" s="140">
        <f>Q164*H164</f>
        <v>1.44E-2</v>
      </c>
      <c r="S164" s="140">
        <v>0</v>
      </c>
      <c r="T164" s="141">
        <f>S164*H164</f>
        <v>0</v>
      </c>
      <c r="AR164" s="142" t="s">
        <v>137</v>
      </c>
      <c r="AT164" s="142" t="s">
        <v>132</v>
      </c>
      <c r="AU164" s="142" t="s">
        <v>90</v>
      </c>
      <c r="AY164" s="16" t="s">
        <v>130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88</v>
      </c>
      <c r="BK164" s="143">
        <f>ROUND(I164*H164,2)</f>
        <v>0</v>
      </c>
      <c r="BL164" s="16" t="s">
        <v>137</v>
      </c>
      <c r="BM164" s="142" t="s">
        <v>180</v>
      </c>
    </row>
    <row r="165" spans="2:65" s="1" customFormat="1" ht="19.5">
      <c r="B165" s="31"/>
      <c r="D165" s="144" t="s">
        <v>139</v>
      </c>
      <c r="F165" s="145" t="s">
        <v>181</v>
      </c>
      <c r="I165" s="146"/>
      <c r="L165" s="31"/>
      <c r="M165" s="147"/>
      <c r="T165" s="55"/>
      <c r="AT165" s="16" t="s">
        <v>139</v>
      </c>
      <c r="AU165" s="16" t="s">
        <v>90</v>
      </c>
    </row>
    <row r="166" spans="2:65" s="1" customFormat="1" ht="11.25">
      <c r="B166" s="31"/>
      <c r="D166" s="148" t="s">
        <v>141</v>
      </c>
      <c r="F166" s="149" t="s">
        <v>182</v>
      </c>
      <c r="I166" s="146"/>
      <c r="L166" s="31"/>
      <c r="M166" s="147"/>
      <c r="T166" s="55"/>
      <c r="AT166" s="16" t="s">
        <v>141</v>
      </c>
      <c r="AU166" s="16" t="s">
        <v>90</v>
      </c>
    </row>
    <row r="167" spans="2:65" s="12" customFormat="1" ht="11.25">
      <c r="B167" s="150"/>
      <c r="D167" s="144" t="s">
        <v>143</v>
      </c>
      <c r="E167" s="151" t="s">
        <v>1</v>
      </c>
      <c r="F167" s="152" t="s">
        <v>183</v>
      </c>
      <c r="H167" s="151" t="s">
        <v>1</v>
      </c>
      <c r="I167" s="153"/>
      <c r="L167" s="150"/>
      <c r="M167" s="154"/>
      <c r="T167" s="155"/>
      <c r="AT167" s="151" t="s">
        <v>143</v>
      </c>
      <c r="AU167" s="151" t="s">
        <v>90</v>
      </c>
      <c r="AV167" s="12" t="s">
        <v>88</v>
      </c>
      <c r="AW167" s="12" t="s">
        <v>36</v>
      </c>
      <c r="AX167" s="12" t="s">
        <v>80</v>
      </c>
      <c r="AY167" s="151" t="s">
        <v>130</v>
      </c>
    </row>
    <row r="168" spans="2:65" s="12" customFormat="1" ht="11.25">
      <c r="B168" s="150"/>
      <c r="D168" s="144" t="s">
        <v>143</v>
      </c>
      <c r="E168" s="151" t="s">
        <v>1</v>
      </c>
      <c r="F168" s="152" t="s">
        <v>184</v>
      </c>
      <c r="H168" s="151" t="s">
        <v>1</v>
      </c>
      <c r="I168" s="153"/>
      <c r="L168" s="150"/>
      <c r="M168" s="154"/>
      <c r="T168" s="155"/>
      <c r="AT168" s="151" t="s">
        <v>143</v>
      </c>
      <c r="AU168" s="151" t="s">
        <v>90</v>
      </c>
      <c r="AV168" s="12" t="s">
        <v>88</v>
      </c>
      <c r="AW168" s="12" t="s">
        <v>36</v>
      </c>
      <c r="AX168" s="12" t="s">
        <v>80</v>
      </c>
      <c r="AY168" s="151" t="s">
        <v>130</v>
      </c>
    </row>
    <row r="169" spans="2:65" s="13" customFormat="1" ht="11.25">
      <c r="B169" s="156"/>
      <c r="D169" s="144" t="s">
        <v>143</v>
      </c>
      <c r="E169" s="157" t="s">
        <v>1</v>
      </c>
      <c r="F169" s="158" t="s">
        <v>185</v>
      </c>
      <c r="H169" s="159">
        <v>480</v>
      </c>
      <c r="I169" s="160"/>
      <c r="L169" s="156"/>
      <c r="M169" s="161"/>
      <c r="T169" s="162"/>
      <c r="AT169" s="157" t="s">
        <v>143</v>
      </c>
      <c r="AU169" s="157" t="s">
        <v>90</v>
      </c>
      <c r="AV169" s="13" t="s">
        <v>90</v>
      </c>
      <c r="AW169" s="13" t="s">
        <v>36</v>
      </c>
      <c r="AX169" s="13" t="s">
        <v>88</v>
      </c>
      <c r="AY169" s="157" t="s">
        <v>130</v>
      </c>
    </row>
    <row r="170" spans="2:65" s="1" customFormat="1" ht="24.2" customHeight="1">
      <c r="B170" s="31"/>
      <c r="C170" s="131" t="s">
        <v>186</v>
      </c>
      <c r="D170" s="131" t="s">
        <v>132</v>
      </c>
      <c r="E170" s="132" t="s">
        <v>187</v>
      </c>
      <c r="F170" s="133" t="s">
        <v>188</v>
      </c>
      <c r="G170" s="134" t="s">
        <v>189</v>
      </c>
      <c r="H170" s="135">
        <v>20</v>
      </c>
      <c r="I170" s="136"/>
      <c r="J170" s="137">
        <f>ROUND(I170*H170,2)</f>
        <v>0</v>
      </c>
      <c r="K170" s="133" t="s">
        <v>136</v>
      </c>
      <c r="L170" s="31"/>
      <c r="M170" s="138" t="s">
        <v>1</v>
      </c>
      <c r="N170" s="139" t="s">
        <v>45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137</v>
      </c>
      <c r="AT170" s="142" t="s">
        <v>132</v>
      </c>
      <c r="AU170" s="142" t="s">
        <v>90</v>
      </c>
      <c r="AY170" s="16" t="s">
        <v>130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88</v>
      </c>
      <c r="BK170" s="143">
        <f>ROUND(I170*H170,2)</f>
        <v>0</v>
      </c>
      <c r="BL170" s="16" t="s">
        <v>137</v>
      </c>
      <c r="BM170" s="142" t="s">
        <v>190</v>
      </c>
    </row>
    <row r="171" spans="2:65" s="1" customFormat="1" ht="19.5">
      <c r="B171" s="31"/>
      <c r="D171" s="144" t="s">
        <v>139</v>
      </c>
      <c r="F171" s="145" t="s">
        <v>191</v>
      </c>
      <c r="I171" s="146"/>
      <c r="L171" s="31"/>
      <c r="M171" s="147"/>
      <c r="T171" s="55"/>
      <c r="AT171" s="16" t="s">
        <v>139</v>
      </c>
      <c r="AU171" s="16" t="s">
        <v>90</v>
      </c>
    </row>
    <row r="172" spans="2:65" s="1" customFormat="1" ht="11.25">
      <c r="B172" s="31"/>
      <c r="D172" s="148" t="s">
        <v>141</v>
      </c>
      <c r="F172" s="149" t="s">
        <v>192</v>
      </c>
      <c r="I172" s="146"/>
      <c r="L172" s="31"/>
      <c r="M172" s="147"/>
      <c r="T172" s="55"/>
      <c r="AT172" s="16" t="s">
        <v>141</v>
      </c>
      <c r="AU172" s="16" t="s">
        <v>90</v>
      </c>
    </row>
    <row r="173" spans="2:65" s="12" customFormat="1" ht="11.25">
      <c r="B173" s="150"/>
      <c r="D173" s="144" t="s">
        <v>143</v>
      </c>
      <c r="E173" s="151" t="s">
        <v>1</v>
      </c>
      <c r="F173" s="152" t="s">
        <v>183</v>
      </c>
      <c r="H173" s="151" t="s">
        <v>1</v>
      </c>
      <c r="I173" s="153"/>
      <c r="L173" s="150"/>
      <c r="M173" s="154"/>
      <c r="T173" s="155"/>
      <c r="AT173" s="151" t="s">
        <v>143</v>
      </c>
      <c r="AU173" s="151" t="s">
        <v>90</v>
      </c>
      <c r="AV173" s="12" t="s">
        <v>88</v>
      </c>
      <c r="AW173" s="12" t="s">
        <v>36</v>
      </c>
      <c r="AX173" s="12" t="s">
        <v>80</v>
      </c>
      <c r="AY173" s="151" t="s">
        <v>130</v>
      </c>
    </row>
    <row r="174" spans="2:65" s="12" customFormat="1" ht="11.25">
      <c r="B174" s="150"/>
      <c r="D174" s="144" t="s">
        <v>143</v>
      </c>
      <c r="E174" s="151" t="s">
        <v>1</v>
      </c>
      <c r="F174" s="152" t="s">
        <v>184</v>
      </c>
      <c r="H174" s="151" t="s">
        <v>1</v>
      </c>
      <c r="I174" s="153"/>
      <c r="L174" s="150"/>
      <c r="M174" s="154"/>
      <c r="T174" s="155"/>
      <c r="AT174" s="151" t="s">
        <v>143</v>
      </c>
      <c r="AU174" s="151" t="s">
        <v>90</v>
      </c>
      <c r="AV174" s="12" t="s">
        <v>88</v>
      </c>
      <c r="AW174" s="12" t="s">
        <v>36</v>
      </c>
      <c r="AX174" s="12" t="s">
        <v>80</v>
      </c>
      <c r="AY174" s="151" t="s">
        <v>130</v>
      </c>
    </row>
    <row r="175" spans="2:65" s="13" customFormat="1" ht="11.25">
      <c r="B175" s="156"/>
      <c r="D175" s="144" t="s">
        <v>143</v>
      </c>
      <c r="E175" s="157" t="s">
        <v>1</v>
      </c>
      <c r="F175" s="158" t="s">
        <v>193</v>
      </c>
      <c r="H175" s="159">
        <v>20</v>
      </c>
      <c r="I175" s="160"/>
      <c r="L175" s="156"/>
      <c r="M175" s="161"/>
      <c r="T175" s="162"/>
      <c r="AT175" s="157" t="s">
        <v>143</v>
      </c>
      <c r="AU175" s="157" t="s">
        <v>90</v>
      </c>
      <c r="AV175" s="13" t="s">
        <v>90</v>
      </c>
      <c r="AW175" s="13" t="s">
        <v>36</v>
      </c>
      <c r="AX175" s="13" t="s">
        <v>88</v>
      </c>
      <c r="AY175" s="157" t="s">
        <v>130</v>
      </c>
    </row>
    <row r="176" spans="2:65" s="1" customFormat="1" ht="24.2" customHeight="1">
      <c r="B176" s="31"/>
      <c r="C176" s="131" t="s">
        <v>194</v>
      </c>
      <c r="D176" s="131" t="s">
        <v>132</v>
      </c>
      <c r="E176" s="132" t="s">
        <v>195</v>
      </c>
      <c r="F176" s="133" t="s">
        <v>196</v>
      </c>
      <c r="G176" s="134" t="s">
        <v>170</v>
      </c>
      <c r="H176" s="135">
        <v>20.2</v>
      </c>
      <c r="I176" s="136"/>
      <c r="J176" s="137">
        <f>ROUND(I176*H176,2)</f>
        <v>0</v>
      </c>
      <c r="K176" s="133" t="s">
        <v>136</v>
      </c>
      <c r="L176" s="31"/>
      <c r="M176" s="138" t="s">
        <v>1</v>
      </c>
      <c r="N176" s="139" t="s">
        <v>45</v>
      </c>
      <c r="P176" s="140">
        <f>O176*H176</f>
        <v>0</v>
      </c>
      <c r="Q176" s="140">
        <v>8.6800000000000002E-3</v>
      </c>
      <c r="R176" s="140">
        <f>Q176*H176</f>
        <v>0.17533599999999999</v>
      </c>
      <c r="S176" s="140">
        <v>0</v>
      </c>
      <c r="T176" s="141">
        <f>S176*H176</f>
        <v>0</v>
      </c>
      <c r="AR176" s="142" t="s">
        <v>137</v>
      </c>
      <c r="AT176" s="142" t="s">
        <v>132</v>
      </c>
      <c r="AU176" s="142" t="s">
        <v>90</v>
      </c>
      <c r="AY176" s="16" t="s">
        <v>130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88</v>
      </c>
      <c r="BK176" s="143">
        <f>ROUND(I176*H176,2)</f>
        <v>0</v>
      </c>
      <c r="BL176" s="16" t="s">
        <v>137</v>
      </c>
      <c r="BM176" s="142" t="s">
        <v>197</v>
      </c>
    </row>
    <row r="177" spans="2:65" s="1" customFormat="1" ht="58.5">
      <c r="B177" s="31"/>
      <c r="D177" s="144" t="s">
        <v>139</v>
      </c>
      <c r="F177" s="145" t="s">
        <v>198</v>
      </c>
      <c r="I177" s="146"/>
      <c r="L177" s="31"/>
      <c r="M177" s="147"/>
      <c r="T177" s="55"/>
      <c r="AT177" s="16" t="s">
        <v>139</v>
      </c>
      <c r="AU177" s="16" t="s">
        <v>90</v>
      </c>
    </row>
    <row r="178" spans="2:65" s="1" customFormat="1" ht="11.25">
      <c r="B178" s="31"/>
      <c r="D178" s="148" t="s">
        <v>141</v>
      </c>
      <c r="F178" s="149" t="s">
        <v>199</v>
      </c>
      <c r="I178" s="146"/>
      <c r="L178" s="31"/>
      <c r="M178" s="147"/>
      <c r="T178" s="55"/>
      <c r="AT178" s="16" t="s">
        <v>141</v>
      </c>
      <c r="AU178" s="16" t="s">
        <v>90</v>
      </c>
    </row>
    <row r="179" spans="2:65" s="12" customFormat="1" ht="11.25">
      <c r="B179" s="150"/>
      <c r="D179" s="144" t="s">
        <v>143</v>
      </c>
      <c r="E179" s="151" t="s">
        <v>1</v>
      </c>
      <c r="F179" s="152" t="s">
        <v>200</v>
      </c>
      <c r="H179" s="151" t="s">
        <v>1</v>
      </c>
      <c r="I179" s="153"/>
      <c r="L179" s="150"/>
      <c r="M179" s="154"/>
      <c r="T179" s="155"/>
      <c r="AT179" s="151" t="s">
        <v>143</v>
      </c>
      <c r="AU179" s="151" t="s">
        <v>90</v>
      </c>
      <c r="AV179" s="12" t="s">
        <v>88</v>
      </c>
      <c r="AW179" s="12" t="s">
        <v>36</v>
      </c>
      <c r="AX179" s="12" t="s">
        <v>80</v>
      </c>
      <c r="AY179" s="151" t="s">
        <v>130</v>
      </c>
    </row>
    <row r="180" spans="2:65" s="12" customFormat="1" ht="11.25">
      <c r="B180" s="150"/>
      <c r="D180" s="144" t="s">
        <v>143</v>
      </c>
      <c r="E180" s="151" t="s">
        <v>1</v>
      </c>
      <c r="F180" s="152" t="s">
        <v>201</v>
      </c>
      <c r="H180" s="151" t="s">
        <v>1</v>
      </c>
      <c r="I180" s="153"/>
      <c r="L180" s="150"/>
      <c r="M180" s="154"/>
      <c r="T180" s="155"/>
      <c r="AT180" s="151" t="s">
        <v>143</v>
      </c>
      <c r="AU180" s="151" t="s">
        <v>90</v>
      </c>
      <c r="AV180" s="12" t="s">
        <v>88</v>
      </c>
      <c r="AW180" s="12" t="s">
        <v>36</v>
      </c>
      <c r="AX180" s="12" t="s">
        <v>80</v>
      </c>
      <c r="AY180" s="151" t="s">
        <v>130</v>
      </c>
    </row>
    <row r="181" spans="2:65" s="13" customFormat="1" ht="11.25">
      <c r="B181" s="156"/>
      <c r="D181" s="144" t="s">
        <v>143</v>
      </c>
      <c r="E181" s="157" t="s">
        <v>1</v>
      </c>
      <c r="F181" s="158" t="s">
        <v>202</v>
      </c>
      <c r="H181" s="159">
        <v>15.4</v>
      </c>
      <c r="I181" s="160"/>
      <c r="L181" s="156"/>
      <c r="M181" s="161"/>
      <c r="T181" s="162"/>
      <c r="AT181" s="157" t="s">
        <v>143</v>
      </c>
      <c r="AU181" s="157" t="s">
        <v>90</v>
      </c>
      <c r="AV181" s="13" t="s">
        <v>90</v>
      </c>
      <c r="AW181" s="13" t="s">
        <v>36</v>
      </c>
      <c r="AX181" s="13" t="s">
        <v>80</v>
      </c>
      <c r="AY181" s="157" t="s">
        <v>130</v>
      </c>
    </row>
    <row r="182" spans="2:65" s="12" customFormat="1" ht="11.25">
      <c r="B182" s="150"/>
      <c r="D182" s="144" t="s">
        <v>143</v>
      </c>
      <c r="E182" s="151" t="s">
        <v>1</v>
      </c>
      <c r="F182" s="152" t="s">
        <v>203</v>
      </c>
      <c r="H182" s="151" t="s">
        <v>1</v>
      </c>
      <c r="I182" s="153"/>
      <c r="L182" s="150"/>
      <c r="M182" s="154"/>
      <c r="T182" s="155"/>
      <c r="AT182" s="151" t="s">
        <v>143</v>
      </c>
      <c r="AU182" s="151" t="s">
        <v>90</v>
      </c>
      <c r="AV182" s="12" t="s">
        <v>88</v>
      </c>
      <c r="AW182" s="12" t="s">
        <v>36</v>
      </c>
      <c r="AX182" s="12" t="s">
        <v>80</v>
      </c>
      <c r="AY182" s="151" t="s">
        <v>130</v>
      </c>
    </row>
    <row r="183" spans="2:65" s="13" customFormat="1" ht="11.25">
      <c r="B183" s="156"/>
      <c r="D183" s="144" t="s">
        <v>143</v>
      </c>
      <c r="E183" s="157" t="s">
        <v>1</v>
      </c>
      <c r="F183" s="158" t="s">
        <v>204</v>
      </c>
      <c r="H183" s="159">
        <v>4.8</v>
      </c>
      <c r="I183" s="160"/>
      <c r="L183" s="156"/>
      <c r="M183" s="161"/>
      <c r="T183" s="162"/>
      <c r="AT183" s="157" t="s">
        <v>143</v>
      </c>
      <c r="AU183" s="157" t="s">
        <v>90</v>
      </c>
      <c r="AV183" s="13" t="s">
        <v>90</v>
      </c>
      <c r="AW183" s="13" t="s">
        <v>36</v>
      </c>
      <c r="AX183" s="13" t="s">
        <v>80</v>
      </c>
      <c r="AY183" s="157" t="s">
        <v>130</v>
      </c>
    </row>
    <row r="184" spans="2:65" s="14" customFormat="1" ht="11.25">
      <c r="B184" s="163"/>
      <c r="D184" s="144" t="s">
        <v>143</v>
      </c>
      <c r="E184" s="164" t="s">
        <v>1</v>
      </c>
      <c r="F184" s="165" t="s">
        <v>152</v>
      </c>
      <c r="H184" s="166">
        <v>20.2</v>
      </c>
      <c r="I184" s="167"/>
      <c r="L184" s="163"/>
      <c r="M184" s="168"/>
      <c r="T184" s="169"/>
      <c r="AT184" s="164" t="s">
        <v>143</v>
      </c>
      <c r="AU184" s="164" t="s">
        <v>90</v>
      </c>
      <c r="AV184" s="14" t="s">
        <v>137</v>
      </c>
      <c r="AW184" s="14" t="s">
        <v>36</v>
      </c>
      <c r="AX184" s="14" t="s">
        <v>88</v>
      </c>
      <c r="AY184" s="164" t="s">
        <v>130</v>
      </c>
    </row>
    <row r="185" spans="2:65" s="1" customFormat="1" ht="24.2" customHeight="1">
      <c r="B185" s="31"/>
      <c r="C185" s="131" t="s">
        <v>205</v>
      </c>
      <c r="D185" s="131" t="s">
        <v>132</v>
      </c>
      <c r="E185" s="132" t="s">
        <v>206</v>
      </c>
      <c r="F185" s="133" t="s">
        <v>207</v>
      </c>
      <c r="G185" s="134" t="s">
        <v>170</v>
      </c>
      <c r="H185" s="135">
        <v>51.4</v>
      </c>
      <c r="I185" s="136"/>
      <c r="J185" s="137">
        <f>ROUND(I185*H185,2)</f>
        <v>0</v>
      </c>
      <c r="K185" s="133" t="s">
        <v>136</v>
      </c>
      <c r="L185" s="31"/>
      <c r="M185" s="138" t="s">
        <v>1</v>
      </c>
      <c r="N185" s="139" t="s">
        <v>45</v>
      </c>
      <c r="P185" s="140">
        <f>O185*H185</f>
        <v>0</v>
      </c>
      <c r="Q185" s="140">
        <v>3.6900000000000002E-2</v>
      </c>
      <c r="R185" s="140">
        <f>Q185*H185</f>
        <v>1.89666</v>
      </c>
      <c r="S185" s="140">
        <v>0</v>
      </c>
      <c r="T185" s="141">
        <f>S185*H185</f>
        <v>0</v>
      </c>
      <c r="AR185" s="142" t="s">
        <v>137</v>
      </c>
      <c r="AT185" s="142" t="s">
        <v>132</v>
      </c>
      <c r="AU185" s="142" t="s">
        <v>90</v>
      </c>
      <c r="AY185" s="16" t="s">
        <v>130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88</v>
      </c>
      <c r="BK185" s="143">
        <f>ROUND(I185*H185,2)</f>
        <v>0</v>
      </c>
      <c r="BL185" s="16" t="s">
        <v>137</v>
      </c>
      <c r="BM185" s="142" t="s">
        <v>208</v>
      </c>
    </row>
    <row r="186" spans="2:65" s="1" customFormat="1" ht="58.5">
      <c r="B186" s="31"/>
      <c r="D186" s="144" t="s">
        <v>139</v>
      </c>
      <c r="F186" s="145" t="s">
        <v>209</v>
      </c>
      <c r="I186" s="146"/>
      <c r="L186" s="31"/>
      <c r="M186" s="147"/>
      <c r="T186" s="55"/>
      <c r="AT186" s="16" t="s">
        <v>139</v>
      </c>
      <c r="AU186" s="16" t="s">
        <v>90</v>
      </c>
    </row>
    <row r="187" spans="2:65" s="1" customFormat="1" ht="11.25">
      <c r="B187" s="31"/>
      <c r="D187" s="148" t="s">
        <v>141</v>
      </c>
      <c r="F187" s="149" t="s">
        <v>210</v>
      </c>
      <c r="I187" s="146"/>
      <c r="L187" s="31"/>
      <c r="M187" s="147"/>
      <c r="T187" s="55"/>
      <c r="AT187" s="16" t="s">
        <v>141</v>
      </c>
      <c r="AU187" s="16" t="s">
        <v>90</v>
      </c>
    </row>
    <row r="188" spans="2:65" s="12" customFormat="1" ht="11.25">
      <c r="B188" s="150"/>
      <c r="D188" s="144" t="s">
        <v>143</v>
      </c>
      <c r="E188" s="151" t="s">
        <v>1</v>
      </c>
      <c r="F188" s="152" t="s">
        <v>200</v>
      </c>
      <c r="H188" s="151" t="s">
        <v>1</v>
      </c>
      <c r="I188" s="153"/>
      <c r="L188" s="150"/>
      <c r="M188" s="154"/>
      <c r="T188" s="155"/>
      <c r="AT188" s="151" t="s">
        <v>143</v>
      </c>
      <c r="AU188" s="151" t="s">
        <v>90</v>
      </c>
      <c r="AV188" s="12" t="s">
        <v>88</v>
      </c>
      <c r="AW188" s="12" t="s">
        <v>36</v>
      </c>
      <c r="AX188" s="12" t="s">
        <v>80</v>
      </c>
      <c r="AY188" s="151" t="s">
        <v>130</v>
      </c>
    </row>
    <row r="189" spans="2:65" s="12" customFormat="1" ht="11.25">
      <c r="B189" s="150"/>
      <c r="D189" s="144" t="s">
        <v>143</v>
      </c>
      <c r="E189" s="151" t="s">
        <v>1</v>
      </c>
      <c r="F189" s="152" t="s">
        <v>145</v>
      </c>
      <c r="H189" s="151" t="s">
        <v>1</v>
      </c>
      <c r="I189" s="153"/>
      <c r="L189" s="150"/>
      <c r="M189" s="154"/>
      <c r="T189" s="155"/>
      <c r="AT189" s="151" t="s">
        <v>143</v>
      </c>
      <c r="AU189" s="151" t="s">
        <v>90</v>
      </c>
      <c r="AV189" s="12" t="s">
        <v>88</v>
      </c>
      <c r="AW189" s="12" t="s">
        <v>36</v>
      </c>
      <c r="AX189" s="12" t="s">
        <v>80</v>
      </c>
      <c r="AY189" s="151" t="s">
        <v>130</v>
      </c>
    </row>
    <row r="190" spans="2:65" s="13" customFormat="1" ht="11.25">
      <c r="B190" s="156"/>
      <c r="D190" s="144" t="s">
        <v>143</v>
      </c>
      <c r="E190" s="157" t="s">
        <v>1</v>
      </c>
      <c r="F190" s="158" t="s">
        <v>202</v>
      </c>
      <c r="H190" s="159">
        <v>15.4</v>
      </c>
      <c r="I190" s="160"/>
      <c r="L190" s="156"/>
      <c r="M190" s="161"/>
      <c r="T190" s="162"/>
      <c r="AT190" s="157" t="s">
        <v>143</v>
      </c>
      <c r="AU190" s="157" t="s">
        <v>90</v>
      </c>
      <c r="AV190" s="13" t="s">
        <v>90</v>
      </c>
      <c r="AW190" s="13" t="s">
        <v>36</v>
      </c>
      <c r="AX190" s="13" t="s">
        <v>80</v>
      </c>
      <c r="AY190" s="157" t="s">
        <v>130</v>
      </c>
    </row>
    <row r="191" spans="2:65" s="12" customFormat="1" ht="11.25">
      <c r="B191" s="150"/>
      <c r="D191" s="144" t="s">
        <v>143</v>
      </c>
      <c r="E191" s="151" t="s">
        <v>1</v>
      </c>
      <c r="F191" s="152" t="s">
        <v>148</v>
      </c>
      <c r="H191" s="151" t="s">
        <v>1</v>
      </c>
      <c r="I191" s="153"/>
      <c r="L191" s="150"/>
      <c r="M191" s="154"/>
      <c r="T191" s="155"/>
      <c r="AT191" s="151" t="s">
        <v>143</v>
      </c>
      <c r="AU191" s="151" t="s">
        <v>90</v>
      </c>
      <c r="AV191" s="12" t="s">
        <v>88</v>
      </c>
      <c r="AW191" s="12" t="s">
        <v>36</v>
      </c>
      <c r="AX191" s="12" t="s">
        <v>80</v>
      </c>
      <c r="AY191" s="151" t="s">
        <v>130</v>
      </c>
    </row>
    <row r="192" spans="2:65" s="13" customFormat="1" ht="11.25">
      <c r="B192" s="156"/>
      <c r="D192" s="144" t="s">
        <v>143</v>
      </c>
      <c r="E192" s="157" t="s">
        <v>1</v>
      </c>
      <c r="F192" s="158" t="s">
        <v>211</v>
      </c>
      <c r="H192" s="159">
        <v>36</v>
      </c>
      <c r="I192" s="160"/>
      <c r="L192" s="156"/>
      <c r="M192" s="161"/>
      <c r="T192" s="162"/>
      <c r="AT192" s="157" t="s">
        <v>143</v>
      </c>
      <c r="AU192" s="157" t="s">
        <v>90</v>
      </c>
      <c r="AV192" s="13" t="s">
        <v>90</v>
      </c>
      <c r="AW192" s="13" t="s">
        <v>36</v>
      </c>
      <c r="AX192" s="13" t="s">
        <v>80</v>
      </c>
      <c r="AY192" s="157" t="s">
        <v>130</v>
      </c>
    </row>
    <row r="193" spans="2:65" s="14" customFormat="1" ht="11.25">
      <c r="B193" s="163"/>
      <c r="D193" s="144" t="s">
        <v>143</v>
      </c>
      <c r="E193" s="164" t="s">
        <v>1</v>
      </c>
      <c r="F193" s="165" t="s">
        <v>152</v>
      </c>
      <c r="H193" s="166">
        <v>51.4</v>
      </c>
      <c r="I193" s="167"/>
      <c r="L193" s="163"/>
      <c r="M193" s="168"/>
      <c r="T193" s="169"/>
      <c r="AT193" s="164" t="s">
        <v>143</v>
      </c>
      <c r="AU193" s="164" t="s">
        <v>90</v>
      </c>
      <c r="AV193" s="14" t="s">
        <v>137</v>
      </c>
      <c r="AW193" s="14" t="s">
        <v>36</v>
      </c>
      <c r="AX193" s="14" t="s">
        <v>88</v>
      </c>
      <c r="AY193" s="164" t="s">
        <v>130</v>
      </c>
    </row>
    <row r="194" spans="2:65" s="1" customFormat="1" ht="24.2" customHeight="1">
      <c r="B194" s="31"/>
      <c r="C194" s="131" t="s">
        <v>212</v>
      </c>
      <c r="D194" s="131" t="s">
        <v>132</v>
      </c>
      <c r="E194" s="132" t="s">
        <v>213</v>
      </c>
      <c r="F194" s="133" t="s">
        <v>214</v>
      </c>
      <c r="G194" s="134" t="s">
        <v>215</v>
      </c>
      <c r="H194" s="135">
        <v>10</v>
      </c>
      <c r="I194" s="136"/>
      <c r="J194" s="137">
        <f>ROUND(I194*H194,2)</f>
        <v>0</v>
      </c>
      <c r="K194" s="133" t="s">
        <v>136</v>
      </c>
      <c r="L194" s="31"/>
      <c r="M194" s="138" t="s">
        <v>1</v>
      </c>
      <c r="N194" s="139" t="s">
        <v>45</v>
      </c>
      <c r="P194" s="140">
        <f>O194*H194</f>
        <v>0</v>
      </c>
      <c r="Q194" s="140">
        <v>6.4999999999999997E-4</v>
      </c>
      <c r="R194" s="140">
        <f>Q194*H194</f>
        <v>6.4999999999999997E-3</v>
      </c>
      <c r="S194" s="140">
        <v>0</v>
      </c>
      <c r="T194" s="141">
        <f>S194*H194</f>
        <v>0</v>
      </c>
      <c r="AR194" s="142" t="s">
        <v>137</v>
      </c>
      <c r="AT194" s="142" t="s">
        <v>132</v>
      </c>
      <c r="AU194" s="142" t="s">
        <v>90</v>
      </c>
      <c r="AY194" s="16" t="s">
        <v>130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88</v>
      </c>
      <c r="BK194" s="143">
        <f>ROUND(I194*H194,2)</f>
        <v>0</v>
      </c>
      <c r="BL194" s="16" t="s">
        <v>137</v>
      </c>
      <c r="BM194" s="142" t="s">
        <v>216</v>
      </c>
    </row>
    <row r="195" spans="2:65" s="1" customFormat="1" ht="19.5">
      <c r="B195" s="31"/>
      <c r="D195" s="144" t="s">
        <v>139</v>
      </c>
      <c r="F195" s="145" t="s">
        <v>217</v>
      </c>
      <c r="I195" s="146"/>
      <c r="L195" s="31"/>
      <c r="M195" s="147"/>
      <c r="T195" s="55"/>
      <c r="AT195" s="16" t="s">
        <v>139</v>
      </c>
      <c r="AU195" s="16" t="s">
        <v>90</v>
      </c>
    </row>
    <row r="196" spans="2:65" s="1" customFormat="1" ht="11.25">
      <c r="B196" s="31"/>
      <c r="D196" s="148" t="s">
        <v>141</v>
      </c>
      <c r="F196" s="149" t="s">
        <v>218</v>
      </c>
      <c r="I196" s="146"/>
      <c r="L196" s="31"/>
      <c r="M196" s="147"/>
      <c r="T196" s="55"/>
      <c r="AT196" s="16" t="s">
        <v>141</v>
      </c>
      <c r="AU196" s="16" t="s">
        <v>90</v>
      </c>
    </row>
    <row r="197" spans="2:65" s="12" customFormat="1" ht="11.25">
      <c r="B197" s="150"/>
      <c r="D197" s="144" t="s">
        <v>143</v>
      </c>
      <c r="E197" s="151" t="s">
        <v>1</v>
      </c>
      <c r="F197" s="152" t="s">
        <v>219</v>
      </c>
      <c r="H197" s="151" t="s">
        <v>1</v>
      </c>
      <c r="I197" s="153"/>
      <c r="L197" s="150"/>
      <c r="M197" s="154"/>
      <c r="T197" s="155"/>
      <c r="AT197" s="151" t="s">
        <v>143</v>
      </c>
      <c r="AU197" s="151" t="s">
        <v>90</v>
      </c>
      <c r="AV197" s="12" t="s">
        <v>88</v>
      </c>
      <c r="AW197" s="12" t="s">
        <v>36</v>
      </c>
      <c r="AX197" s="12" t="s">
        <v>80</v>
      </c>
      <c r="AY197" s="151" t="s">
        <v>130</v>
      </c>
    </row>
    <row r="198" spans="2:65" s="13" customFormat="1" ht="11.25">
      <c r="B198" s="156"/>
      <c r="D198" s="144" t="s">
        <v>143</v>
      </c>
      <c r="E198" s="157" t="s">
        <v>1</v>
      </c>
      <c r="F198" s="158" t="s">
        <v>220</v>
      </c>
      <c r="H198" s="159">
        <v>10</v>
      </c>
      <c r="I198" s="160"/>
      <c r="L198" s="156"/>
      <c r="M198" s="161"/>
      <c r="T198" s="162"/>
      <c r="AT198" s="157" t="s">
        <v>143</v>
      </c>
      <c r="AU198" s="157" t="s">
        <v>90</v>
      </c>
      <c r="AV198" s="13" t="s">
        <v>90</v>
      </c>
      <c r="AW198" s="13" t="s">
        <v>36</v>
      </c>
      <c r="AX198" s="13" t="s">
        <v>88</v>
      </c>
      <c r="AY198" s="157" t="s">
        <v>130</v>
      </c>
    </row>
    <row r="199" spans="2:65" s="1" customFormat="1" ht="24.2" customHeight="1">
      <c r="B199" s="31"/>
      <c r="C199" s="131" t="s">
        <v>220</v>
      </c>
      <c r="D199" s="131" t="s">
        <v>132</v>
      </c>
      <c r="E199" s="132" t="s">
        <v>221</v>
      </c>
      <c r="F199" s="133" t="s">
        <v>222</v>
      </c>
      <c r="G199" s="134" t="s">
        <v>215</v>
      </c>
      <c r="H199" s="135">
        <v>10</v>
      </c>
      <c r="I199" s="136"/>
      <c r="J199" s="137">
        <f>ROUND(I199*H199,2)</f>
        <v>0</v>
      </c>
      <c r="K199" s="133" t="s">
        <v>136</v>
      </c>
      <c r="L199" s="31"/>
      <c r="M199" s="138" t="s">
        <v>1</v>
      </c>
      <c r="N199" s="139" t="s">
        <v>45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137</v>
      </c>
      <c r="AT199" s="142" t="s">
        <v>132</v>
      </c>
      <c r="AU199" s="142" t="s">
        <v>90</v>
      </c>
      <c r="AY199" s="16" t="s">
        <v>130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88</v>
      </c>
      <c r="BK199" s="143">
        <f>ROUND(I199*H199,2)</f>
        <v>0</v>
      </c>
      <c r="BL199" s="16" t="s">
        <v>137</v>
      </c>
      <c r="BM199" s="142" t="s">
        <v>223</v>
      </c>
    </row>
    <row r="200" spans="2:65" s="1" customFormat="1" ht="19.5">
      <c r="B200" s="31"/>
      <c r="D200" s="144" t="s">
        <v>139</v>
      </c>
      <c r="F200" s="145" t="s">
        <v>224</v>
      </c>
      <c r="I200" s="146"/>
      <c r="L200" s="31"/>
      <c r="M200" s="147"/>
      <c r="T200" s="55"/>
      <c r="AT200" s="16" t="s">
        <v>139</v>
      </c>
      <c r="AU200" s="16" t="s">
        <v>90</v>
      </c>
    </row>
    <row r="201" spans="2:65" s="1" customFormat="1" ht="11.25">
      <c r="B201" s="31"/>
      <c r="D201" s="148" t="s">
        <v>141</v>
      </c>
      <c r="F201" s="149" t="s">
        <v>225</v>
      </c>
      <c r="I201" s="146"/>
      <c r="L201" s="31"/>
      <c r="M201" s="147"/>
      <c r="T201" s="55"/>
      <c r="AT201" s="16" t="s">
        <v>141</v>
      </c>
      <c r="AU201" s="16" t="s">
        <v>90</v>
      </c>
    </row>
    <row r="202" spans="2:65" s="12" customFormat="1" ht="11.25">
      <c r="B202" s="150"/>
      <c r="D202" s="144" t="s">
        <v>143</v>
      </c>
      <c r="E202" s="151" t="s">
        <v>1</v>
      </c>
      <c r="F202" s="152" t="s">
        <v>219</v>
      </c>
      <c r="H202" s="151" t="s">
        <v>1</v>
      </c>
      <c r="I202" s="153"/>
      <c r="L202" s="150"/>
      <c r="M202" s="154"/>
      <c r="T202" s="155"/>
      <c r="AT202" s="151" t="s">
        <v>143</v>
      </c>
      <c r="AU202" s="151" t="s">
        <v>90</v>
      </c>
      <c r="AV202" s="12" t="s">
        <v>88</v>
      </c>
      <c r="AW202" s="12" t="s">
        <v>36</v>
      </c>
      <c r="AX202" s="12" t="s">
        <v>80</v>
      </c>
      <c r="AY202" s="151" t="s">
        <v>130</v>
      </c>
    </row>
    <row r="203" spans="2:65" s="13" customFormat="1" ht="11.25">
      <c r="B203" s="156"/>
      <c r="D203" s="144" t="s">
        <v>143</v>
      </c>
      <c r="E203" s="157" t="s">
        <v>1</v>
      </c>
      <c r="F203" s="158" t="s">
        <v>220</v>
      </c>
      <c r="H203" s="159">
        <v>10</v>
      </c>
      <c r="I203" s="160"/>
      <c r="L203" s="156"/>
      <c r="M203" s="161"/>
      <c r="T203" s="162"/>
      <c r="AT203" s="157" t="s">
        <v>143</v>
      </c>
      <c r="AU203" s="157" t="s">
        <v>90</v>
      </c>
      <c r="AV203" s="13" t="s">
        <v>90</v>
      </c>
      <c r="AW203" s="13" t="s">
        <v>36</v>
      </c>
      <c r="AX203" s="13" t="s">
        <v>88</v>
      </c>
      <c r="AY203" s="157" t="s">
        <v>130</v>
      </c>
    </row>
    <row r="204" spans="2:65" s="1" customFormat="1" ht="24.2" customHeight="1">
      <c r="B204" s="31"/>
      <c r="C204" s="131" t="s">
        <v>226</v>
      </c>
      <c r="D204" s="131" t="s">
        <v>132</v>
      </c>
      <c r="E204" s="132" t="s">
        <v>227</v>
      </c>
      <c r="F204" s="133" t="s">
        <v>228</v>
      </c>
      <c r="G204" s="134" t="s">
        <v>135</v>
      </c>
      <c r="H204" s="135">
        <v>18</v>
      </c>
      <c r="I204" s="136"/>
      <c r="J204" s="137">
        <f>ROUND(I204*H204,2)</f>
        <v>0</v>
      </c>
      <c r="K204" s="133" t="s">
        <v>136</v>
      </c>
      <c r="L204" s="31"/>
      <c r="M204" s="138" t="s">
        <v>1</v>
      </c>
      <c r="N204" s="139" t="s">
        <v>45</v>
      </c>
      <c r="P204" s="140">
        <f>O204*H204</f>
        <v>0</v>
      </c>
      <c r="Q204" s="140">
        <v>6.4000000000000005E-4</v>
      </c>
      <c r="R204" s="140">
        <f>Q204*H204</f>
        <v>1.1520000000000001E-2</v>
      </c>
      <c r="S204" s="140">
        <v>0</v>
      </c>
      <c r="T204" s="141">
        <f>S204*H204</f>
        <v>0</v>
      </c>
      <c r="AR204" s="142" t="s">
        <v>137</v>
      </c>
      <c r="AT204" s="142" t="s">
        <v>132</v>
      </c>
      <c r="AU204" s="142" t="s">
        <v>90</v>
      </c>
      <c r="AY204" s="16" t="s">
        <v>130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88</v>
      </c>
      <c r="BK204" s="143">
        <f>ROUND(I204*H204,2)</f>
        <v>0</v>
      </c>
      <c r="BL204" s="16" t="s">
        <v>137</v>
      </c>
      <c r="BM204" s="142" t="s">
        <v>229</v>
      </c>
    </row>
    <row r="205" spans="2:65" s="1" customFormat="1" ht="19.5">
      <c r="B205" s="31"/>
      <c r="D205" s="144" t="s">
        <v>139</v>
      </c>
      <c r="F205" s="145" t="s">
        <v>230</v>
      </c>
      <c r="I205" s="146"/>
      <c r="L205" s="31"/>
      <c r="M205" s="147"/>
      <c r="T205" s="55"/>
      <c r="AT205" s="16" t="s">
        <v>139</v>
      </c>
      <c r="AU205" s="16" t="s">
        <v>90</v>
      </c>
    </row>
    <row r="206" spans="2:65" s="1" customFormat="1" ht="11.25">
      <c r="B206" s="31"/>
      <c r="D206" s="148" t="s">
        <v>141</v>
      </c>
      <c r="F206" s="149" t="s">
        <v>231</v>
      </c>
      <c r="I206" s="146"/>
      <c r="L206" s="31"/>
      <c r="M206" s="147"/>
      <c r="T206" s="55"/>
      <c r="AT206" s="16" t="s">
        <v>141</v>
      </c>
      <c r="AU206" s="16" t="s">
        <v>90</v>
      </c>
    </row>
    <row r="207" spans="2:65" s="12" customFormat="1" ht="11.25">
      <c r="B207" s="150"/>
      <c r="D207" s="144" t="s">
        <v>143</v>
      </c>
      <c r="E207" s="151" t="s">
        <v>1</v>
      </c>
      <c r="F207" s="152" t="s">
        <v>183</v>
      </c>
      <c r="H207" s="151" t="s">
        <v>1</v>
      </c>
      <c r="I207" s="153"/>
      <c r="L207" s="150"/>
      <c r="M207" s="154"/>
      <c r="T207" s="155"/>
      <c r="AT207" s="151" t="s">
        <v>143</v>
      </c>
      <c r="AU207" s="151" t="s">
        <v>90</v>
      </c>
      <c r="AV207" s="12" t="s">
        <v>88</v>
      </c>
      <c r="AW207" s="12" t="s">
        <v>36</v>
      </c>
      <c r="AX207" s="12" t="s">
        <v>80</v>
      </c>
      <c r="AY207" s="151" t="s">
        <v>130</v>
      </c>
    </row>
    <row r="208" spans="2:65" s="13" customFormat="1" ht="11.25">
      <c r="B208" s="156"/>
      <c r="D208" s="144" t="s">
        <v>143</v>
      </c>
      <c r="E208" s="157" t="s">
        <v>1</v>
      </c>
      <c r="F208" s="158" t="s">
        <v>232</v>
      </c>
      <c r="H208" s="159">
        <v>18</v>
      </c>
      <c r="I208" s="160"/>
      <c r="L208" s="156"/>
      <c r="M208" s="161"/>
      <c r="T208" s="162"/>
      <c r="AT208" s="157" t="s">
        <v>143</v>
      </c>
      <c r="AU208" s="157" t="s">
        <v>90</v>
      </c>
      <c r="AV208" s="13" t="s">
        <v>90</v>
      </c>
      <c r="AW208" s="13" t="s">
        <v>36</v>
      </c>
      <c r="AX208" s="13" t="s">
        <v>88</v>
      </c>
      <c r="AY208" s="157" t="s">
        <v>130</v>
      </c>
    </row>
    <row r="209" spans="2:65" s="1" customFormat="1" ht="24.2" customHeight="1">
      <c r="B209" s="31"/>
      <c r="C209" s="131" t="s">
        <v>8</v>
      </c>
      <c r="D209" s="131" t="s">
        <v>132</v>
      </c>
      <c r="E209" s="132" t="s">
        <v>233</v>
      </c>
      <c r="F209" s="133" t="s">
        <v>234</v>
      </c>
      <c r="G209" s="134" t="s">
        <v>135</v>
      </c>
      <c r="H209" s="135">
        <v>18</v>
      </c>
      <c r="I209" s="136"/>
      <c r="J209" s="137">
        <f>ROUND(I209*H209,2)</f>
        <v>0</v>
      </c>
      <c r="K209" s="133" t="s">
        <v>136</v>
      </c>
      <c r="L209" s="31"/>
      <c r="M209" s="138" t="s">
        <v>1</v>
      </c>
      <c r="N209" s="139" t="s">
        <v>45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137</v>
      </c>
      <c r="AT209" s="142" t="s">
        <v>132</v>
      </c>
      <c r="AU209" s="142" t="s">
        <v>90</v>
      </c>
      <c r="AY209" s="16" t="s">
        <v>130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6" t="s">
        <v>88</v>
      </c>
      <c r="BK209" s="143">
        <f>ROUND(I209*H209,2)</f>
        <v>0</v>
      </c>
      <c r="BL209" s="16" t="s">
        <v>137</v>
      </c>
      <c r="BM209" s="142" t="s">
        <v>235</v>
      </c>
    </row>
    <row r="210" spans="2:65" s="1" customFormat="1" ht="19.5">
      <c r="B210" s="31"/>
      <c r="D210" s="144" t="s">
        <v>139</v>
      </c>
      <c r="F210" s="145" t="s">
        <v>236</v>
      </c>
      <c r="I210" s="146"/>
      <c r="L210" s="31"/>
      <c r="M210" s="147"/>
      <c r="T210" s="55"/>
      <c r="AT210" s="16" t="s">
        <v>139</v>
      </c>
      <c r="AU210" s="16" t="s">
        <v>90</v>
      </c>
    </row>
    <row r="211" spans="2:65" s="1" customFormat="1" ht="11.25">
      <c r="B211" s="31"/>
      <c r="D211" s="148" t="s">
        <v>141</v>
      </c>
      <c r="F211" s="149" t="s">
        <v>237</v>
      </c>
      <c r="I211" s="146"/>
      <c r="L211" s="31"/>
      <c r="M211" s="147"/>
      <c r="T211" s="55"/>
      <c r="AT211" s="16" t="s">
        <v>141</v>
      </c>
      <c r="AU211" s="16" t="s">
        <v>90</v>
      </c>
    </row>
    <row r="212" spans="2:65" s="12" customFormat="1" ht="11.25">
      <c r="B212" s="150"/>
      <c r="D212" s="144" t="s">
        <v>143</v>
      </c>
      <c r="E212" s="151" t="s">
        <v>1</v>
      </c>
      <c r="F212" s="152" t="s">
        <v>183</v>
      </c>
      <c r="H212" s="151" t="s">
        <v>1</v>
      </c>
      <c r="I212" s="153"/>
      <c r="L212" s="150"/>
      <c r="M212" s="154"/>
      <c r="T212" s="155"/>
      <c r="AT212" s="151" t="s">
        <v>143</v>
      </c>
      <c r="AU212" s="151" t="s">
        <v>90</v>
      </c>
      <c r="AV212" s="12" t="s">
        <v>88</v>
      </c>
      <c r="AW212" s="12" t="s">
        <v>36</v>
      </c>
      <c r="AX212" s="12" t="s">
        <v>80</v>
      </c>
      <c r="AY212" s="151" t="s">
        <v>130</v>
      </c>
    </row>
    <row r="213" spans="2:65" s="13" customFormat="1" ht="11.25">
      <c r="B213" s="156"/>
      <c r="D213" s="144" t="s">
        <v>143</v>
      </c>
      <c r="E213" s="157" t="s">
        <v>1</v>
      </c>
      <c r="F213" s="158" t="s">
        <v>232</v>
      </c>
      <c r="H213" s="159">
        <v>18</v>
      </c>
      <c r="I213" s="160"/>
      <c r="L213" s="156"/>
      <c r="M213" s="161"/>
      <c r="T213" s="162"/>
      <c r="AT213" s="157" t="s">
        <v>143</v>
      </c>
      <c r="AU213" s="157" t="s">
        <v>90</v>
      </c>
      <c r="AV213" s="13" t="s">
        <v>90</v>
      </c>
      <c r="AW213" s="13" t="s">
        <v>36</v>
      </c>
      <c r="AX213" s="13" t="s">
        <v>88</v>
      </c>
      <c r="AY213" s="157" t="s">
        <v>130</v>
      </c>
    </row>
    <row r="214" spans="2:65" s="1" customFormat="1" ht="33" customHeight="1">
      <c r="B214" s="31"/>
      <c r="C214" s="131" t="s">
        <v>238</v>
      </c>
      <c r="D214" s="131" t="s">
        <v>132</v>
      </c>
      <c r="E214" s="132" t="s">
        <v>239</v>
      </c>
      <c r="F214" s="133" t="s">
        <v>240</v>
      </c>
      <c r="G214" s="134" t="s">
        <v>170</v>
      </c>
      <c r="H214" s="135">
        <v>240</v>
      </c>
      <c r="I214" s="136"/>
      <c r="J214" s="137">
        <f>ROUND(I214*H214,2)</f>
        <v>0</v>
      </c>
      <c r="K214" s="133" t="s">
        <v>136</v>
      </c>
      <c r="L214" s="31"/>
      <c r="M214" s="138" t="s">
        <v>1</v>
      </c>
      <c r="N214" s="139" t="s">
        <v>45</v>
      </c>
      <c r="P214" s="140">
        <f>O214*H214</f>
        <v>0</v>
      </c>
      <c r="Q214" s="140">
        <v>2.9999999999999997E-4</v>
      </c>
      <c r="R214" s="140">
        <f>Q214*H214</f>
        <v>7.1999999999999995E-2</v>
      </c>
      <c r="S214" s="140">
        <v>0</v>
      </c>
      <c r="T214" s="141">
        <f>S214*H214</f>
        <v>0</v>
      </c>
      <c r="AR214" s="142" t="s">
        <v>137</v>
      </c>
      <c r="AT214" s="142" t="s">
        <v>132</v>
      </c>
      <c r="AU214" s="142" t="s">
        <v>90</v>
      </c>
      <c r="AY214" s="16" t="s">
        <v>130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6" t="s">
        <v>88</v>
      </c>
      <c r="BK214" s="143">
        <f>ROUND(I214*H214,2)</f>
        <v>0</v>
      </c>
      <c r="BL214" s="16" t="s">
        <v>137</v>
      </c>
      <c r="BM214" s="142" t="s">
        <v>241</v>
      </c>
    </row>
    <row r="215" spans="2:65" s="1" customFormat="1" ht="29.25">
      <c r="B215" s="31"/>
      <c r="D215" s="144" t="s">
        <v>139</v>
      </c>
      <c r="F215" s="145" t="s">
        <v>242</v>
      </c>
      <c r="I215" s="146"/>
      <c r="L215" s="31"/>
      <c r="M215" s="147"/>
      <c r="T215" s="55"/>
      <c r="AT215" s="16" t="s">
        <v>139</v>
      </c>
      <c r="AU215" s="16" t="s">
        <v>90</v>
      </c>
    </row>
    <row r="216" spans="2:65" s="1" customFormat="1" ht="11.25">
      <c r="B216" s="31"/>
      <c r="D216" s="148" t="s">
        <v>141</v>
      </c>
      <c r="F216" s="149" t="s">
        <v>243</v>
      </c>
      <c r="I216" s="146"/>
      <c r="L216" s="31"/>
      <c r="M216" s="147"/>
      <c r="T216" s="55"/>
      <c r="AT216" s="16" t="s">
        <v>141</v>
      </c>
      <c r="AU216" s="16" t="s">
        <v>90</v>
      </c>
    </row>
    <row r="217" spans="2:65" s="12" customFormat="1" ht="11.25">
      <c r="B217" s="150"/>
      <c r="D217" s="144" t="s">
        <v>143</v>
      </c>
      <c r="E217" s="151" t="s">
        <v>1</v>
      </c>
      <c r="F217" s="152" t="s">
        <v>183</v>
      </c>
      <c r="H217" s="151" t="s">
        <v>1</v>
      </c>
      <c r="I217" s="153"/>
      <c r="L217" s="150"/>
      <c r="M217" s="154"/>
      <c r="T217" s="155"/>
      <c r="AT217" s="151" t="s">
        <v>143</v>
      </c>
      <c r="AU217" s="151" t="s">
        <v>90</v>
      </c>
      <c r="AV217" s="12" t="s">
        <v>88</v>
      </c>
      <c r="AW217" s="12" t="s">
        <v>36</v>
      </c>
      <c r="AX217" s="12" t="s">
        <v>80</v>
      </c>
      <c r="AY217" s="151" t="s">
        <v>130</v>
      </c>
    </row>
    <row r="218" spans="2:65" s="12" customFormat="1" ht="11.25">
      <c r="B218" s="150"/>
      <c r="D218" s="144" t="s">
        <v>143</v>
      </c>
      <c r="E218" s="151" t="s">
        <v>1</v>
      </c>
      <c r="F218" s="152" t="s">
        <v>244</v>
      </c>
      <c r="H218" s="151" t="s">
        <v>1</v>
      </c>
      <c r="I218" s="153"/>
      <c r="L218" s="150"/>
      <c r="M218" s="154"/>
      <c r="T218" s="155"/>
      <c r="AT218" s="151" t="s">
        <v>143</v>
      </c>
      <c r="AU218" s="151" t="s">
        <v>90</v>
      </c>
      <c r="AV218" s="12" t="s">
        <v>88</v>
      </c>
      <c r="AW218" s="12" t="s">
        <v>36</v>
      </c>
      <c r="AX218" s="12" t="s">
        <v>80</v>
      </c>
      <c r="AY218" s="151" t="s">
        <v>130</v>
      </c>
    </row>
    <row r="219" spans="2:65" s="13" customFormat="1" ht="11.25">
      <c r="B219" s="156"/>
      <c r="D219" s="144" t="s">
        <v>143</v>
      </c>
      <c r="E219" s="157" t="s">
        <v>1</v>
      </c>
      <c r="F219" s="158" t="s">
        <v>245</v>
      </c>
      <c r="H219" s="159">
        <v>220</v>
      </c>
      <c r="I219" s="160"/>
      <c r="L219" s="156"/>
      <c r="M219" s="161"/>
      <c r="T219" s="162"/>
      <c r="AT219" s="157" t="s">
        <v>143</v>
      </c>
      <c r="AU219" s="157" t="s">
        <v>90</v>
      </c>
      <c r="AV219" s="13" t="s">
        <v>90</v>
      </c>
      <c r="AW219" s="13" t="s">
        <v>36</v>
      </c>
      <c r="AX219" s="13" t="s">
        <v>80</v>
      </c>
      <c r="AY219" s="157" t="s">
        <v>130</v>
      </c>
    </row>
    <row r="220" spans="2:65" s="12" customFormat="1" ht="11.25">
      <c r="B220" s="150"/>
      <c r="D220" s="144" t="s">
        <v>143</v>
      </c>
      <c r="E220" s="151" t="s">
        <v>1</v>
      </c>
      <c r="F220" s="152" t="s">
        <v>246</v>
      </c>
      <c r="H220" s="151" t="s">
        <v>1</v>
      </c>
      <c r="I220" s="153"/>
      <c r="L220" s="150"/>
      <c r="M220" s="154"/>
      <c r="T220" s="155"/>
      <c r="AT220" s="151" t="s">
        <v>143</v>
      </c>
      <c r="AU220" s="151" t="s">
        <v>90</v>
      </c>
      <c r="AV220" s="12" t="s">
        <v>88</v>
      </c>
      <c r="AW220" s="12" t="s">
        <v>36</v>
      </c>
      <c r="AX220" s="12" t="s">
        <v>80</v>
      </c>
      <c r="AY220" s="151" t="s">
        <v>130</v>
      </c>
    </row>
    <row r="221" spans="2:65" s="13" customFormat="1" ht="11.25">
      <c r="B221" s="156"/>
      <c r="D221" s="144" t="s">
        <v>143</v>
      </c>
      <c r="E221" s="157" t="s">
        <v>1</v>
      </c>
      <c r="F221" s="158" t="s">
        <v>247</v>
      </c>
      <c r="H221" s="159">
        <v>20</v>
      </c>
      <c r="I221" s="160"/>
      <c r="L221" s="156"/>
      <c r="M221" s="161"/>
      <c r="T221" s="162"/>
      <c r="AT221" s="157" t="s">
        <v>143</v>
      </c>
      <c r="AU221" s="157" t="s">
        <v>90</v>
      </c>
      <c r="AV221" s="13" t="s">
        <v>90</v>
      </c>
      <c r="AW221" s="13" t="s">
        <v>36</v>
      </c>
      <c r="AX221" s="13" t="s">
        <v>80</v>
      </c>
      <c r="AY221" s="157" t="s">
        <v>130</v>
      </c>
    </row>
    <row r="222" spans="2:65" s="14" customFormat="1" ht="11.25">
      <c r="B222" s="163"/>
      <c r="D222" s="144" t="s">
        <v>143</v>
      </c>
      <c r="E222" s="164" t="s">
        <v>1</v>
      </c>
      <c r="F222" s="165" t="s">
        <v>152</v>
      </c>
      <c r="H222" s="166">
        <v>240</v>
      </c>
      <c r="I222" s="167"/>
      <c r="L222" s="163"/>
      <c r="M222" s="168"/>
      <c r="T222" s="169"/>
      <c r="AT222" s="164" t="s">
        <v>143</v>
      </c>
      <c r="AU222" s="164" t="s">
        <v>90</v>
      </c>
      <c r="AV222" s="14" t="s">
        <v>137</v>
      </c>
      <c r="AW222" s="14" t="s">
        <v>36</v>
      </c>
      <c r="AX222" s="14" t="s">
        <v>88</v>
      </c>
      <c r="AY222" s="164" t="s">
        <v>130</v>
      </c>
    </row>
    <row r="223" spans="2:65" s="1" customFormat="1" ht="33" customHeight="1">
      <c r="B223" s="31"/>
      <c r="C223" s="131" t="s">
        <v>248</v>
      </c>
      <c r="D223" s="131" t="s">
        <v>132</v>
      </c>
      <c r="E223" s="132" t="s">
        <v>249</v>
      </c>
      <c r="F223" s="133" t="s">
        <v>250</v>
      </c>
      <c r="G223" s="134" t="s">
        <v>170</v>
      </c>
      <c r="H223" s="135">
        <v>240</v>
      </c>
      <c r="I223" s="136"/>
      <c r="J223" s="137">
        <f>ROUND(I223*H223,2)</f>
        <v>0</v>
      </c>
      <c r="K223" s="133" t="s">
        <v>136</v>
      </c>
      <c r="L223" s="31"/>
      <c r="M223" s="138" t="s">
        <v>1</v>
      </c>
      <c r="N223" s="139" t="s">
        <v>45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137</v>
      </c>
      <c r="AT223" s="142" t="s">
        <v>132</v>
      </c>
      <c r="AU223" s="142" t="s">
        <v>90</v>
      </c>
      <c r="AY223" s="16" t="s">
        <v>130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6" t="s">
        <v>88</v>
      </c>
      <c r="BK223" s="143">
        <f>ROUND(I223*H223,2)</f>
        <v>0</v>
      </c>
      <c r="BL223" s="16" t="s">
        <v>137</v>
      </c>
      <c r="BM223" s="142" t="s">
        <v>251</v>
      </c>
    </row>
    <row r="224" spans="2:65" s="1" customFormat="1" ht="29.25">
      <c r="B224" s="31"/>
      <c r="D224" s="144" t="s">
        <v>139</v>
      </c>
      <c r="F224" s="145" t="s">
        <v>252</v>
      </c>
      <c r="I224" s="146"/>
      <c r="L224" s="31"/>
      <c r="M224" s="147"/>
      <c r="T224" s="55"/>
      <c r="AT224" s="16" t="s">
        <v>139</v>
      </c>
      <c r="AU224" s="16" t="s">
        <v>90</v>
      </c>
    </row>
    <row r="225" spans="2:65" s="1" customFormat="1" ht="11.25">
      <c r="B225" s="31"/>
      <c r="D225" s="148" t="s">
        <v>141</v>
      </c>
      <c r="F225" s="149" t="s">
        <v>253</v>
      </c>
      <c r="I225" s="146"/>
      <c r="L225" s="31"/>
      <c r="M225" s="147"/>
      <c r="T225" s="55"/>
      <c r="AT225" s="16" t="s">
        <v>141</v>
      </c>
      <c r="AU225" s="16" t="s">
        <v>90</v>
      </c>
    </row>
    <row r="226" spans="2:65" s="12" customFormat="1" ht="11.25">
      <c r="B226" s="150"/>
      <c r="D226" s="144" t="s">
        <v>143</v>
      </c>
      <c r="E226" s="151" t="s">
        <v>1</v>
      </c>
      <c r="F226" s="152" t="s">
        <v>183</v>
      </c>
      <c r="H226" s="151" t="s">
        <v>1</v>
      </c>
      <c r="I226" s="153"/>
      <c r="L226" s="150"/>
      <c r="M226" s="154"/>
      <c r="T226" s="155"/>
      <c r="AT226" s="151" t="s">
        <v>143</v>
      </c>
      <c r="AU226" s="151" t="s">
        <v>90</v>
      </c>
      <c r="AV226" s="12" t="s">
        <v>88</v>
      </c>
      <c r="AW226" s="12" t="s">
        <v>36</v>
      </c>
      <c r="AX226" s="12" t="s">
        <v>80</v>
      </c>
      <c r="AY226" s="151" t="s">
        <v>130</v>
      </c>
    </row>
    <row r="227" spans="2:65" s="12" customFormat="1" ht="11.25">
      <c r="B227" s="150"/>
      <c r="D227" s="144" t="s">
        <v>143</v>
      </c>
      <c r="E227" s="151" t="s">
        <v>1</v>
      </c>
      <c r="F227" s="152" t="s">
        <v>244</v>
      </c>
      <c r="H227" s="151" t="s">
        <v>1</v>
      </c>
      <c r="I227" s="153"/>
      <c r="L227" s="150"/>
      <c r="M227" s="154"/>
      <c r="T227" s="155"/>
      <c r="AT227" s="151" t="s">
        <v>143</v>
      </c>
      <c r="AU227" s="151" t="s">
        <v>90</v>
      </c>
      <c r="AV227" s="12" t="s">
        <v>88</v>
      </c>
      <c r="AW227" s="12" t="s">
        <v>36</v>
      </c>
      <c r="AX227" s="12" t="s">
        <v>80</v>
      </c>
      <c r="AY227" s="151" t="s">
        <v>130</v>
      </c>
    </row>
    <row r="228" spans="2:65" s="13" customFormat="1" ht="11.25">
      <c r="B228" s="156"/>
      <c r="D228" s="144" t="s">
        <v>143</v>
      </c>
      <c r="E228" s="157" t="s">
        <v>1</v>
      </c>
      <c r="F228" s="158" t="s">
        <v>245</v>
      </c>
      <c r="H228" s="159">
        <v>220</v>
      </c>
      <c r="I228" s="160"/>
      <c r="L228" s="156"/>
      <c r="M228" s="161"/>
      <c r="T228" s="162"/>
      <c r="AT228" s="157" t="s">
        <v>143</v>
      </c>
      <c r="AU228" s="157" t="s">
        <v>90</v>
      </c>
      <c r="AV228" s="13" t="s">
        <v>90</v>
      </c>
      <c r="AW228" s="13" t="s">
        <v>36</v>
      </c>
      <c r="AX228" s="13" t="s">
        <v>80</v>
      </c>
      <c r="AY228" s="157" t="s">
        <v>130</v>
      </c>
    </row>
    <row r="229" spans="2:65" s="12" customFormat="1" ht="11.25">
      <c r="B229" s="150"/>
      <c r="D229" s="144" t="s">
        <v>143</v>
      </c>
      <c r="E229" s="151" t="s">
        <v>1</v>
      </c>
      <c r="F229" s="152" t="s">
        <v>246</v>
      </c>
      <c r="H229" s="151" t="s">
        <v>1</v>
      </c>
      <c r="I229" s="153"/>
      <c r="L229" s="150"/>
      <c r="M229" s="154"/>
      <c r="T229" s="155"/>
      <c r="AT229" s="151" t="s">
        <v>143</v>
      </c>
      <c r="AU229" s="151" t="s">
        <v>90</v>
      </c>
      <c r="AV229" s="12" t="s">
        <v>88</v>
      </c>
      <c r="AW229" s="12" t="s">
        <v>36</v>
      </c>
      <c r="AX229" s="12" t="s">
        <v>80</v>
      </c>
      <c r="AY229" s="151" t="s">
        <v>130</v>
      </c>
    </row>
    <row r="230" spans="2:65" s="13" customFormat="1" ht="11.25">
      <c r="B230" s="156"/>
      <c r="D230" s="144" t="s">
        <v>143</v>
      </c>
      <c r="E230" s="157" t="s">
        <v>1</v>
      </c>
      <c r="F230" s="158" t="s">
        <v>247</v>
      </c>
      <c r="H230" s="159">
        <v>20</v>
      </c>
      <c r="I230" s="160"/>
      <c r="L230" s="156"/>
      <c r="M230" s="161"/>
      <c r="T230" s="162"/>
      <c r="AT230" s="157" t="s">
        <v>143</v>
      </c>
      <c r="AU230" s="157" t="s">
        <v>90</v>
      </c>
      <c r="AV230" s="13" t="s">
        <v>90</v>
      </c>
      <c r="AW230" s="13" t="s">
        <v>36</v>
      </c>
      <c r="AX230" s="13" t="s">
        <v>80</v>
      </c>
      <c r="AY230" s="157" t="s">
        <v>130</v>
      </c>
    </row>
    <row r="231" spans="2:65" s="14" customFormat="1" ht="11.25">
      <c r="B231" s="163"/>
      <c r="D231" s="144" t="s">
        <v>143</v>
      </c>
      <c r="E231" s="164" t="s">
        <v>1</v>
      </c>
      <c r="F231" s="165" t="s">
        <v>152</v>
      </c>
      <c r="H231" s="166">
        <v>240</v>
      </c>
      <c r="I231" s="167"/>
      <c r="L231" s="163"/>
      <c r="M231" s="168"/>
      <c r="T231" s="169"/>
      <c r="AT231" s="164" t="s">
        <v>143</v>
      </c>
      <c r="AU231" s="164" t="s">
        <v>90</v>
      </c>
      <c r="AV231" s="14" t="s">
        <v>137</v>
      </c>
      <c r="AW231" s="14" t="s">
        <v>36</v>
      </c>
      <c r="AX231" s="14" t="s">
        <v>88</v>
      </c>
      <c r="AY231" s="164" t="s">
        <v>130</v>
      </c>
    </row>
    <row r="232" spans="2:65" s="1" customFormat="1" ht="33" customHeight="1">
      <c r="B232" s="31"/>
      <c r="C232" s="131" t="s">
        <v>254</v>
      </c>
      <c r="D232" s="131" t="s">
        <v>132</v>
      </c>
      <c r="E232" s="132" t="s">
        <v>255</v>
      </c>
      <c r="F232" s="133" t="s">
        <v>256</v>
      </c>
      <c r="G232" s="134" t="s">
        <v>257</v>
      </c>
      <c r="H232" s="135">
        <v>42.24</v>
      </c>
      <c r="I232" s="136"/>
      <c r="J232" s="137">
        <f>ROUND(I232*H232,2)</f>
        <v>0</v>
      </c>
      <c r="K232" s="133" t="s">
        <v>136</v>
      </c>
      <c r="L232" s="31"/>
      <c r="M232" s="138" t="s">
        <v>1</v>
      </c>
      <c r="N232" s="139" t="s">
        <v>45</v>
      </c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AR232" s="142" t="s">
        <v>137</v>
      </c>
      <c r="AT232" s="142" t="s">
        <v>132</v>
      </c>
      <c r="AU232" s="142" t="s">
        <v>90</v>
      </c>
      <c r="AY232" s="16" t="s">
        <v>130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88</v>
      </c>
      <c r="BK232" s="143">
        <f>ROUND(I232*H232,2)</f>
        <v>0</v>
      </c>
      <c r="BL232" s="16" t="s">
        <v>137</v>
      </c>
      <c r="BM232" s="142" t="s">
        <v>258</v>
      </c>
    </row>
    <row r="233" spans="2:65" s="1" customFormat="1" ht="29.25">
      <c r="B233" s="31"/>
      <c r="D233" s="144" t="s">
        <v>139</v>
      </c>
      <c r="F233" s="145" t="s">
        <v>259</v>
      </c>
      <c r="I233" s="146"/>
      <c r="L233" s="31"/>
      <c r="M233" s="147"/>
      <c r="T233" s="55"/>
      <c r="AT233" s="16" t="s">
        <v>139</v>
      </c>
      <c r="AU233" s="16" t="s">
        <v>90</v>
      </c>
    </row>
    <row r="234" spans="2:65" s="1" customFormat="1" ht="11.25">
      <c r="B234" s="31"/>
      <c r="D234" s="148" t="s">
        <v>141</v>
      </c>
      <c r="F234" s="149" t="s">
        <v>260</v>
      </c>
      <c r="I234" s="146"/>
      <c r="L234" s="31"/>
      <c r="M234" s="147"/>
      <c r="T234" s="55"/>
      <c r="AT234" s="16" t="s">
        <v>141</v>
      </c>
      <c r="AU234" s="16" t="s">
        <v>90</v>
      </c>
    </row>
    <row r="235" spans="2:65" s="12" customFormat="1" ht="11.25">
      <c r="B235" s="150"/>
      <c r="D235" s="144" t="s">
        <v>143</v>
      </c>
      <c r="E235" s="151" t="s">
        <v>1</v>
      </c>
      <c r="F235" s="152" t="s">
        <v>261</v>
      </c>
      <c r="H235" s="151" t="s">
        <v>1</v>
      </c>
      <c r="I235" s="153"/>
      <c r="L235" s="150"/>
      <c r="M235" s="154"/>
      <c r="T235" s="155"/>
      <c r="AT235" s="151" t="s">
        <v>143</v>
      </c>
      <c r="AU235" s="151" t="s">
        <v>90</v>
      </c>
      <c r="AV235" s="12" t="s">
        <v>88</v>
      </c>
      <c r="AW235" s="12" t="s">
        <v>36</v>
      </c>
      <c r="AX235" s="12" t="s">
        <v>80</v>
      </c>
      <c r="AY235" s="151" t="s">
        <v>130</v>
      </c>
    </row>
    <row r="236" spans="2:65" s="12" customFormat="1" ht="11.25">
      <c r="B236" s="150"/>
      <c r="D236" s="144" t="s">
        <v>143</v>
      </c>
      <c r="E236" s="151" t="s">
        <v>1</v>
      </c>
      <c r="F236" s="152" t="s">
        <v>148</v>
      </c>
      <c r="H236" s="151" t="s">
        <v>1</v>
      </c>
      <c r="I236" s="153"/>
      <c r="L236" s="150"/>
      <c r="M236" s="154"/>
      <c r="T236" s="155"/>
      <c r="AT236" s="151" t="s">
        <v>143</v>
      </c>
      <c r="AU236" s="151" t="s">
        <v>90</v>
      </c>
      <c r="AV236" s="12" t="s">
        <v>88</v>
      </c>
      <c r="AW236" s="12" t="s">
        <v>36</v>
      </c>
      <c r="AX236" s="12" t="s">
        <v>80</v>
      </c>
      <c r="AY236" s="151" t="s">
        <v>130</v>
      </c>
    </row>
    <row r="237" spans="2:65" s="13" customFormat="1" ht="11.25">
      <c r="B237" s="156"/>
      <c r="D237" s="144" t="s">
        <v>143</v>
      </c>
      <c r="E237" s="157" t="s">
        <v>1</v>
      </c>
      <c r="F237" s="158" t="s">
        <v>262</v>
      </c>
      <c r="H237" s="159">
        <v>42.24</v>
      </c>
      <c r="I237" s="160"/>
      <c r="L237" s="156"/>
      <c r="M237" s="161"/>
      <c r="T237" s="162"/>
      <c r="AT237" s="157" t="s">
        <v>143</v>
      </c>
      <c r="AU237" s="157" t="s">
        <v>90</v>
      </c>
      <c r="AV237" s="13" t="s">
        <v>90</v>
      </c>
      <c r="AW237" s="13" t="s">
        <v>36</v>
      </c>
      <c r="AX237" s="13" t="s">
        <v>80</v>
      </c>
      <c r="AY237" s="157" t="s">
        <v>130</v>
      </c>
    </row>
    <row r="238" spans="2:65" s="14" customFormat="1" ht="11.25">
      <c r="B238" s="163"/>
      <c r="D238" s="144" t="s">
        <v>143</v>
      </c>
      <c r="E238" s="164" t="s">
        <v>1</v>
      </c>
      <c r="F238" s="165" t="s">
        <v>152</v>
      </c>
      <c r="H238" s="166">
        <v>42.24</v>
      </c>
      <c r="I238" s="167"/>
      <c r="L238" s="163"/>
      <c r="M238" s="168"/>
      <c r="T238" s="169"/>
      <c r="AT238" s="164" t="s">
        <v>143</v>
      </c>
      <c r="AU238" s="164" t="s">
        <v>90</v>
      </c>
      <c r="AV238" s="14" t="s">
        <v>137</v>
      </c>
      <c r="AW238" s="14" t="s">
        <v>36</v>
      </c>
      <c r="AX238" s="14" t="s">
        <v>88</v>
      </c>
      <c r="AY238" s="164" t="s">
        <v>130</v>
      </c>
    </row>
    <row r="239" spans="2:65" s="1" customFormat="1" ht="33" customHeight="1">
      <c r="B239" s="31"/>
      <c r="C239" s="131" t="s">
        <v>263</v>
      </c>
      <c r="D239" s="131" t="s">
        <v>132</v>
      </c>
      <c r="E239" s="132" t="s">
        <v>264</v>
      </c>
      <c r="F239" s="133" t="s">
        <v>265</v>
      </c>
      <c r="G239" s="134" t="s">
        <v>257</v>
      </c>
      <c r="H239" s="135">
        <v>211.2</v>
      </c>
      <c r="I239" s="136"/>
      <c r="J239" s="137">
        <f>ROUND(I239*H239,2)</f>
        <v>0</v>
      </c>
      <c r="K239" s="133" t="s">
        <v>136</v>
      </c>
      <c r="L239" s="31"/>
      <c r="M239" s="138" t="s">
        <v>1</v>
      </c>
      <c r="N239" s="139" t="s">
        <v>45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137</v>
      </c>
      <c r="AT239" s="142" t="s">
        <v>132</v>
      </c>
      <c r="AU239" s="142" t="s">
        <v>90</v>
      </c>
      <c r="AY239" s="16" t="s">
        <v>130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6" t="s">
        <v>88</v>
      </c>
      <c r="BK239" s="143">
        <f>ROUND(I239*H239,2)</f>
        <v>0</v>
      </c>
      <c r="BL239" s="16" t="s">
        <v>137</v>
      </c>
      <c r="BM239" s="142" t="s">
        <v>266</v>
      </c>
    </row>
    <row r="240" spans="2:65" s="1" customFormat="1" ht="29.25">
      <c r="B240" s="31"/>
      <c r="D240" s="144" t="s">
        <v>139</v>
      </c>
      <c r="F240" s="145" t="s">
        <v>267</v>
      </c>
      <c r="I240" s="146"/>
      <c r="L240" s="31"/>
      <c r="M240" s="147"/>
      <c r="T240" s="55"/>
      <c r="AT240" s="16" t="s">
        <v>139</v>
      </c>
      <c r="AU240" s="16" t="s">
        <v>90</v>
      </c>
    </row>
    <row r="241" spans="2:65" s="1" customFormat="1" ht="11.25">
      <c r="B241" s="31"/>
      <c r="D241" s="148" t="s">
        <v>141</v>
      </c>
      <c r="F241" s="149" t="s">
        <v>268</v>
      </c>
      <c r="I241" s="146"/>
      <c r="L241" s="31"/>
      <c r="M241" s="147"/>
      <c r="T241" s="55"/>
      <c r="AT241" s="16" t="s">
        <v>141</v>
      </c>
      <c r="AU241" s="16" t="s">
        <v>90</v>
      </c>
    </row>
    <row r="242" spans="2:65" s="12" customFormat="1" ht="11.25">
      <c r="B242" s="150"/>
      <c r="D242" s="144" t="s">
        <v>143</v>
      </c>
      <c r="E242" s="151" t="s">
        <v>1</v>
      </c>
      <c r="F242" s="152" t="s">
        <v>269</v>
      </c>
      <c r="H242" s="151" t="s">
        <v>1</v>
      </c>
      <c r="I242" s="153"/>
      <c r="L242" s="150"/>
      <c r="M242" s="154"/>
      <c r="T242" s="155"/>
      <c r="AT242" s="151" t="s">
        <v>143</v>
      </c>
      <c r="AU242" s="151" t="s">
        <v>90</v>
      </c>
      <c r="AV242" s="12" t="s">
        <v>88</v>
      </c>
      <c r="AW242" s="12" t="s">
        <v>36</v>
      </c>
      <c r="AX242" s="12" t="s">
        <v>80</v>
      </c>
      <c r="AY242" s="151" t="s">
        <v>130</v>
      </c>
    </row>
    <row r="243" spans="2:65" s="12" customFormat="1" ht="11.25">
      <c r="B243" s="150"/>
      <c r="D243" s="144" t="s">
        <v>143</v>
      </c>
      <c r="E243" s="151" t="s">
        <v>1</v>
      </c>
      <c r="F243" s="152" t="s">
        <v>145</v>
      </c>
      <c r="H243" s="151" t="s">
        <v>1</v>
      </c>
      <c r="I243" s="153"/>
      <c r="L243" s="150"/>
      <c r="M243" s="154"/>
      <c r="T243" s="155"/>
      <c r="AT243" s="151" t="s">
        <v>143</v>
      </c>
      <c r="AU243" s="151" t="s">
        <v>90</v>
      </c>
      <c r="AV243" s="12" t="s">
        <v>88</v>
      </c>
      <c r="AW243" s="12" t="s">
        <v>36</v>
      </c>
      <c r="AX243" s="12" t="s">
        <v>80</v>
      </c>
      <c r="AY243" s="151" t="s">
        <v>130</v>
      </c>
    </row>
    <row r="244" spans="2:65" s="13" customFormat="1" ht="11.25">
      <c r="B244" s="156"/>
      <c r="D244" s="144" t="s">
        <v>143</v>
      </c>
      <c r="E244" s="157" t="s">
        <v>1</v>
      </c>
      <c r="F244" s="158" t="s">
        <v>270</v>
      </c>
      <c r="H244" s="159">
        <v>193.6</v>
      </c>
      <c r="I244" s="160"/>
      <c r="L244" s="156"/>
      <c r="M244" s="161"/>
      <c r="T244" s="162"/>
      <c r="AT244" s="157" t="s">
        <v>143</v>
      </c>
      <c r="AU244" s="157" t="s">
        <v>90</v>
      </c>
      <c r="AV244" s="13" t="s">
        <v>90</v>
      </c>
      <c r="AW244" s="13" t="s">
        <v>36</v>
      </c>
      <c r="AX244" s="13" t="s">
        <v>80</v>
      </c>
      <c r="AY244" s="157" t="s">
        <v>130</v>
      </c>
    </row>
    <row r="245" spans="2:65" s="12" customFormat="1" ht="11.25">
      <c r="B245" s="150"/>
      <c r="D245" s="144" t="s">
        <v>143</v>
      </c>
      <c r="E245" s="151" t="s">
        <v>1</v>
      </c>
      <c r="F245" s="152" t="s">
        <v>271</v>
      </c>
      <c r="H245" s="151" t="s">
        <v>1</v>
      </c>
      <c r="I245" s="153"/>
      <c r="L245" s="150"/>
      <c r="M245" s="154"/>
      <c r="T245" s="155"/>
      <c r="AT245" s="151" t="s">
        <v>143</v>
      </c>
      <c r="AU245" s="151" t="s">
        <v>90</v>
      </c>
      <c r="AV245" s="12" t="s">
        <v>88</v>
      </c>
      <c r="AW245" s="12" t="s">
        <v>36</v>
      </c>
      <c r="AX245" s="12" t="s">
        <v>80</v>
      </c>
      <c r="AY245" s="151" t="s">
        <v>130</v>
      </c>
    </row>
    <row r="246" spans="2:65" s="13" customFormat="1" ht="11.25">
      <c r="B246" s="156"/>
      <c r="D246" s="144" t="s">
        <v>143</v>
      </c>
      <c r="E246" s="157" t="s">
        <v>1</v>
      </c>
      <c r="F246" s="158" t="s">
        <v>272</v>
      </c>
      <c r="H246" s="159">
        <v>17.600000000000001</v>
      </c>
      <c r="I246" s="160"/>
      <c r="L246" s="156"/>
      <c r="M246" s="161"/>
      <c r="T246" s="162"/>
      <c r="AT246" s="157" t="s">
        <v>143</v>
      </c>
      <c r="AU246" s="157" t="s">
        <v>90</v>
      </c>
      <c r="AV246" s="13" t="s">
        <v>90</v>
      </c>
      <c r="AW246" s="13" t="s">
        <v>36</v>
      </c>
      <c r="AX246" s="13" t="s">
        <v>80</v>
      </c>
      <c r="AY246" s="157" t="s">
        <v>130</v>
      </c>
    </row>
    <row r="247" spans="2:65" s="14" customFormat="1" ht="11.25">
      <c r="B247" s="163"/>
      <c r="D247" s="144" t="s">
        <v>143</v>
      </c>
      <c r="E247" s="164" t="s">
        <v>1</v>
      </c>
      <c r="F247" s="165" t="s">
        <v>152</v>
      </c>
      <c r="H247" s="166">
        <v>211.2</v>
      </c>
      <c r="I247" s="167"/>
      <c r="L247" s="163"/>
      <c r="M247" s="168"/>
      <c r="T247" s="169"/>
      <c r="AT247" s="164" t="s">
        <v>143</v>
      </c>
      <c r="AU247" s="164" t="s">
        <v>90</v>
      </c>
      <c r="AV247" s="14" t="s">
        <v>137</v>
      </c>
      <c r="AW247" s="14" t="s">
        <v>36</v>
      </c>
      <c r="AX247" s="14" t="s">
        <v>88</v>
      </c>
      <c r="AY247" s="164" t="s">
        <v>130</v>
      </c>
    </row>
    <row r="248" spans="2:65" s="1" customFormat="1" ht="21.75" customHeight="1">
      <c r="B248" s="31"/>
      <c r="C248" s="131" t="s">
        <v>273</v>
      </c>
      <c r="D248" s="131" t="s">
        <v>132</v>
      </c>
      <c r="E248" s="132" t="s">
        <v>274</v>
      </c>
      <c r="F248" s="133" t="s">
        <v>275</v>
      </c>
      <c r="G248" s="134" t="s">
        <v>135</v>
      </c>
      <c r="H248" s="135">
        <v>489.6</v>
      </c>
      <c r="I248" s="136"/>
      <c r="J248" s="137">
        <f>ROUND(I248*H248,2)</f>
        <v>0</v>
      </c>
      <c r="K248" s="133" t="s">
        <v>136</v>
      </c>
      <c r="L248" s="31"/>
      <c r="M248" s="138" t="s">
        <v>1</v>
      </c>
      <c r="N248" s="139" t="s">
        <v>45</v>
      </c>
      <c r="P248" s="140">
        <f>O248*H248</f>
        <v>0</v>
      </c>
      <c r="Q248" s="140">
        <v>8.4000000000000003E-4</v>
      </c>
      <c r="R248" s="140">
        <f>Q248*H248</f>
        <v>0.41126400000000002</v>
      </c>
      <c r="S248" s="140">
        <v>0</v>
      </c>
      <c r="T248" s="141">
        <f>S248*H248</f>
        <v>0</v>
      </c>
      <c r="AR248" s="142" t="s">
        <v>137</v>
      </c>
      <c r="AT248" s="142" t="s">
        <v>132</v>
      </c>
      <c r="AU248" s="142" t="s">
        <v>90</v>
      </c>
      <c r="AY248" s="16" t="s">
        <v>130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6" t="s">
        <v>88</v>
      </c>
      <c r="BK248" s="143">
        <f>ROUND(I248*H248,2)</f>
        <v>0</v>
      </c>
      <c r="BL248" s="16" t="s">
        <v>137</v>
      </c>
      <c r="BM248" s="142" t="s">
        <v>276</v>
      </c>
    </row>
    <row r="249" spans="2:65" s="1" customFormat="1" ht="19.5">
      <c r="B249" s="31"/>
      <c r="D249" s="144" t="s">
        <v>139</v>
      </c>
      <c r="F249" s="145" t="s">
        <v>277</v>
      </c>
      <c r="I249" s="146"/>
      <c r="L249" s="31"/>
      <c r="M249" s="147"/>
      <c r="T249" s="55"/>
      <c r="AT249" s="16" t="s">
        <v>139</v>
      </c>
      <c r="AU249" s="16" t="s">
        <v>90</v>
      </c>
    </row>
    <row r="250" spans="2:65" s="1" customFormat="1" ht="11.25">
      <c r="B250" s="31"/>
      <c r="D250" s="148" t="s">
        <v>141</v>
      </c>
      <c r="F250" s="149" t="s">
        <v>278</v>
      </c>
      <c r="I250" s="146"/>
      <c r="L250" s="31"/>
      <c r="M250" s="147"/>
      <c r="T250" s="55"/>
      <c r="AT250" s="16" t="s">
        <v>141</v>
      </c>
      <c r="AU250" s="16" t="s">
        <v>90</v>
      </c>
    </row>
    <row r="251" spans="2:65" s="12" customFormat="1" ht="11.25">
      <c r="B251" s="150"/>
      <c r="D251" s="144" t="s">
        <v>143</v>
      </c>
      <c r="E251" s="151" t="s">
        <v>1</v>
      </c>
      <c r="F251" s="152" t="s">
        <v>279</v>
      </c>
      <c r="H251" s="151" t="s">
        <v>1</v>
      </c>
      <c r="I251" s="153"/>
      <c r="L251" s="150"/>
      <c r="M251" s="154"/>
      <c r="T251" s="155"/>
      <c r="AT251" s="151" t="s">
        <v>143</v>
      </c>
      <c r="AU251" s="151" t="s">
        <v>90</v>
      </c>
      <c r="AV251" s="12" t="s">
        <v>88</v>
      </c>
      <c r="AW251" s="12" t="s">
        <v>36</v>
      </c>
      <c r="AX251" s="12" t="s">
        <v>80</v>
      </c>
      <c r="AY251" s="151" t="s">
        <v>130</v>
      </c>
    </row>
    <row r="252" spans="2:65" s="12" customFormat="1" ht="11.25">
      <c r="B252" s="150"/>
      <c r="D252" s="144" t="s">
        <v>143</v>
      </c>
      <c r="E252" s="151" t="s">
        <v>1</v>
      </c>
      <c r="F252" s="152" t="s">
        <v>145</v>
      </c>
      <c r="H252" s="151" t="s">
        <v>1</v>
      </c>
      <c r="I252" s="153"/>
      <c r="L252" s="150"/>
      <c r="M252" s="154"/>
      <c r="T252" s="155"/>
      <c r="AT252" s="151" t="s">
        <v>143</v>
      </c>
      <c r="AU252" s="151" t="s">
        <v>90</v>
      </c>
      <c r="AV252" s="12" t="s">
        <v>88</v>
      </c>
      <c r="AW252" s="12" t="s">
        <v>36</v>
      </c>
      <c r="AX252" s="12" t="s">
        <v>80</v>
      </c>
      <c r="AY252" s="151" t="s">
        <v>130</v>
      </c>
    </row>
    <row r="253" spans="2:65" s="13" customFormat="1" ht="11.25">
      <c r="B253" s="156"/>
      <c r="D253" s="144" t="s">
        <v>143</v>
      </c>
      <c r="E253" s="157" t="s">
        <v>1</v>
      </c>
      <c r="F253" s="158" t="s">
        <v>280</v>
      </c>
      <c r="H253" s="159">
        <v>352</v>
      </c>
      <c r="I253" s="160"/>
      <c r="L253" s="156"/>
      <c r="M253" s="161"/>
      <c r="T253" s="162"/>
      <c r="AT253" s="157" t="s">
        <v>143</v>
      </c>
      <c r="AU253" s="157" t="s">
        <v>90</v>
      </c>
      <c r="AV253" s="13" t="s">
        <v>90</v>
      </c>
      <c r="AW253" s="13" t="s">
        <v>36</v>
      </c>
      <c r="AX253" s="13" t="s">
        <v>80</v>
      </c>
      <c r="AY253" s="157" t="s">
        <v>130</v>
      </c>
    </row>
    <row r="254" spans="2:65" s="12" customFormat="1" ht="11.25">
      <c r="B254" s="150"/>
      <c r="D254" s="144" t="s">
        <v>143</v>
      </c>
      <c r="E254" s="151" t="s">
        <v>1</v>
      </c>
      <c r="F254" s="152" t="s">
        <v>281</v>
      </c>
      <c r="H254" s="151" t="s">
        <v>1</v>
      </c>
      <c r="I254" s="153"/>
      <c r="L254" s="150"/>
      <c r="M254" s="154"/>
      <c r="T254" s="155"/>
      <c r="AT254" s="151" t="s">
        <v>143</v>
      </c>
      <c r="AU254" s="151" t="s">
        <v>90</v>
      </c>
      <c r="AV254" s="12" t="s">
        <v>88</v>
      </c>
      <c r="AW254" s="12" t="s">
        <v>36</v>
      </c>
      <c r="AX254" s="12" t="s">
        <v>80</v>
      </c>
      <c r="AY254" s="151" t="s">
        <v>130</v>
      </c>
    </row>
    <row r="255" spans="2:65" s="13" customFormat="1" ht="11.25">
      <c r="B255" s="156"/>
      <c r="D255" s="144" t="s">
        <v>143</v>
      </c>
      <c r="E255" s="157" t="s">
        <v>1</v>
      </c>
      <c r="F255" s="158" t="s">
        <v>282</v>
      </c>
      <c r="H255" s="159">
        <v>105.6</v>
      </c>
      <c r="I255" s="160"/>
      <c r="L255" s="156"/>
      <c r="M255" s="161"/>
      <c r="T255" s="162"/>
      <c r="AT255" s="157" t="s">
        <v>143</v>
      </c>
      <c r="AU255" s="157" t="s">
        <v>90</v>
      </c>
      <c r="AV255" s="13" t="s">
        <v>90</v>
      </c>
      <c r="AW255" s="13" t="s">
        <v>36</v>
      </c>
      <c r="AX255" s="13" t="s">
        <v>80</v>
      </c>
      <c r="AY255" s="157" t="s">
        <v>130</v>
      </c>
    </row>
    <row r="256" spans="2:65" s="12" customFormat="1" ht="11.25">
      <c r="B256" s="150"/>
      <c r="D256" s="144" t="s">
        <v>143</v>
      </c>
      <c r="E256" s="151" t="s">
        <v>1</v>
      </c>
      <c r="F256" s="152" t="s">
        <v>271</v>
      </c>
      <c r="H256" s="151" t="s">
        <v>1</v>
      </c>
      <c r="I256" s="153"/>
      <c r="L256" s="150"/>
      <c r="M256" s="154"/>
      <c r="T256" s="155"/>
      <c r="AT256" s="151" t="s">
        <v>143</v>
      </c>
      <c r="AU256" s="151" t="s">
        <v>90</v>
      </c>
      <c r="AV256" s="12" t="s">
        <v>88</v>
      </c>
      <c r="AW256" s="12" t="s">
        <v>36</v>
      </c>
      <c r="AX256" s="12" t="s">
        <v>80</v>
      </c>
      <c r="AY256" s="151" t="s">
        <v>130</v>
      </c>
    </row>
    <row r="257" spans="2:65" s="13" customFormat="1" ht="11.25">
      <c r="B257" s="156"/>
      <c r="D257" s="144" t="s">
        <v>143</v>
      </c>
      <c r="E257" s="157" t="s">
        <v>1</v>
      </c>
      <c r="F257" s="158" t="s">
        <v>283</v>
      </c>
      <c r="H257" s="159">
        <v>32</v>
      </c>
      <c r="I257" s="160"/>
      <c r="L257" s="156"/>
      <c r="M257" s="161"/>
      <c r="T257" s="162"/>
      <c r="AT257" s="157" t="s">
        <v>143</v>
      </c>
      <c r="AU257" s="157" t="s">
        <v>90</v>
      </c>
      <c r="AV257" s="13" t="s">
        <v>90</v>
      </c>
      <c r="AW257" s="13" t="s">
        <v>36</v>
      </c>
      <c r="AX257" s="13" t="s">
        <v>80</v>
      </c>
      <c r="AY257" s="157" t="s">
        <v>130</v>
      </c>
    </row>
    <row r="258" spans="2:65" s="14" customFormat="1" ht="11.25">
      <c r="B258" s="163"/>
      <c r="D258" s="144" t="s">
        <v>143</v>
      </c>
      <c r="E258" s="164" t="s">
        <v>1</v>
      </c>
      <c r="F258" s="165" t="s">
        <v>152</v>
      </c>
      <c r="H258" s="166">
        <v>489.6</v>
      </c>
      <c r="I258" s="167"/>
      <c r="L258" s="163"/>
      <c r="M258" s="168"/>
      <c r="T258" s="169"/>
      <c r="AT258" s="164" t="s">
        <v>143</v>
      </c>
      <c r="AU258" s="164" t="s">
        <v>90</v>
      </c>
      <c r="AV258" s="14" t="s">
        <v>137</v>
      </c>
      <c r="AW258" s="14" t="s">
        <v>36</v>
      </c>
      <c r="AX258" s="14" t="s">
        <v>88</v>
      </c>
      <c r="AY258" s="164" t="s">
        <v>130</v>
      </c>
    </row>
    <row r="259" spans="2:65" s="1" customFormat="1" ht="24.2" customHeight="1">
      <c r="B259" s="31"/>
      <c r="C259" s="131" t="s">
        <v>284</v>
      </c>
      <c r="D259" s="131" t="s">
        <v>132</v>
      </c>
      <c r="E259" s="132" t="s">
        <v>285</v>
      </c>
      <c r="F259" s="133" t="s">
        <v>286</v>
      </c>
      <c r="G259" s="134" t="s">
        <v>135</v>
      </c>
      <c r="H259" s="135">
        <v>489.6</v>
      </c>
      <c r="I259" s="136"/>
      <c r="J259" s="137">
        <f>ROUND(I259*H259,2)</f>
        <v>0</v>
      </c>
      <c r="K259" s="133" t="s">
        <v>136</v>
      </c>
      <c r="L259" s="31"/>
      <c r="M259" s="138" t="s">
        <v>1</v>
      </c>
      <c r="N259" s="139" t="s">
        <v>45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137</v>
      </c>
      <c r="AT259" s="142" t="s">
        <v>132</v>
      </c>
      <c r="AU259" s="142" t="s">
        <v>90</v>
      </c>
      <c r="AY259" s="16" t="s">
        <v>130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6" t="s">
        <v>88</v>
      </c>
      <c r="BK259" s="143">
        <f>ROUND(I259*H259,2)</f>
        <v>0</v>
      </c>
      <c r="BL259" s="16" t="s">
        <v>137</v>
      </c>
      <c r="BM259" s="142" t="s">
        <v>287</v>
      </c>
    </row>
    <row r="260" spans="2:65" s="1" customFormat="1" ht="29.25">
      <c r="B260" s="31"/>
      <c r="D260" s="144" t="s">
        <v>139</v>
      </c>
      <c r="F260" s="145" t="s">
        <v>288</v>
      </c>
      <c r="I260" s="146"/>
      <c r="L260" s="31"/>
      <c r="M260" s="147"/>
      <c r="T260" s="55"/>
      <c r="AT260" s="16" t="s">
        <v>139</v>
      </c>
      <c r="AU260" s="16" t="s">
        <v>90</v>
      </c>
    </row>
    <row r="261" spans="2:65" s="1" customFormat="1" ht="11.25">
      <c r="B261" s="31"/>
      <c r="D261" s="148" t="s">
        <v>141</v>
      </c>
      <c r="F261" s="149" t="s">
        <v>289</v>
      </c>
      <c r="I261" s="146"/>
      <c r="L261" s="31"/>
      <c r="M261" s="147"/>
      <c r="T261" s="55"/>
      <c r="AT261" s="16" t="s">
        <v>141</v>
      </c>
      <c r="AU261" s="16" t="s">
        <v>90</v>
      </c>
    </row>
    <row r="262" spans="2:65" s="12" customFormat="1" ht="11.25">
      <c r="B262" s="150"/>
      <c r="D262" s="144" t="s">
        <v>143</v>
      </c>
      <c r="E262" s="151" t="s">
        <v>1</v>
      </c>
      <c r="F262" s="152" t="s">
        <v>279</v>
      </c>
      <c r="H262" s="151" t="s">
        <v>1</v>
      </c>
      <c r="I262" s="153"/>
      <c r="L262" s="150"/>
      <c r="M262" s="154"/>
      <c r="T262" s="155"/>
      <c r="AT262" s="151" t="s">
        <v>143</v>
      </c>
      <c r="AU262" s="151" t="s">
        <v>90</v>
      </c>
      <c r="AV262" s="12" t="s">
        <v>88</v>
      </c>
      <c r="AW262" s="12" t="s">
        <v>36</v>
      </c>
      <c r="AX262" s="12" t="s">
        <v>80</v>
      </c>
      <c r="AY262" s="151" t="s">
        <v>130</v>
      </c>
    </row>
    <row r="263" spans="2:65" s="12" customFormat="1" ht="11.25">
      <c r="B263" s="150"/>
      <c r="D263" s="144" t="s">
        <v>143</v>
      </c>
      <c r="E263" s="151" t="s">
        <v>1</v>
      </c>
      <c r="F263" s="152" t="s">
        <v>145</v>
      </c>
      <c r="H263" s="151" t="s">
        <v>1</v>
      </c>
      <c r="I263" s="153"/>
      <c r="L263" s="150"/>
      <c r="M263" s="154"/>
      <c r="T263" s="155"/>
      <c r="AT263" s="151" t="s">
        <v>143</v>
      </c>
      <c r="AU263" s="151" t="s">
        <v>90</v>
      </c>
      <c r="AV263" s="12" t="s">
        <v>88</v>
      </c>
      <c r="AW263" s="12" t="s">
        <v>36</v>
      </c>
      <c r="AX263" s="12" t="s">
        <v>80</v>
      </c>
      <c r="AY263" s="151" t="s">
        <v>130</v>
      </c>
    </row>
    <row r="264" spans="2:65" s="13" customFormat="1" ht="11.25">
      <c r="B264" s="156"/>
      <c r="D264" s="144" t="s">
        <v>143</v>
      </c>
      <c r="E264" s="157" t="s">
        <v>1</v>
      </c>
      <c r="F264" s="158" t="s">
        <v>280</v>
      </c>
      <c r="H264" s="159">
        <v>352</v>
      </c>
      <c r="I264" s="160"/>
      <c r="L264" s="156"/>
      <c r="M264" s="161"/>
      <c r="T264" s="162"/>
      <c r="AT264" s="157" t="s">
        <v>143</v>
      </c>
      <c r="AU264" s="157" t="s">
        <v>90</v>
      </c>
      <c r="AV264" s="13" t="s">
        <v>90</v>
      </c>
      <c r="AW264" s="13" t="s">
        <v>36</v>
      </c>
      <c r="AX264" s="13" t="s">
        <v>80</v>
      </c>
      <c r="AY264" s="157" t="s">
        <v>130</v>
      </c>
    </row>
    <row r="265" spans="2:65" s="12" customFormat="1" ht="11.25">
      <c r="B265" s="150"/>
      <c r="D265" s="144" t="s">
        <v>143</v>
      </c>
      <c r="E265" s="151" t="s">
        <v>1</v>
      </c>
      <c r="F265" s="152" t="s">
        <v>281</v>
      </c>
      <c r="H265" s="151" t="s">
        <v>1</v>
      </c>
      <c r="I265" s="153"/>
      <c r="L265" s="150"/>
      <c r="M265" s="154"/>
      <c r="T265" s="155"/>
      <c r="AT265" s="151" t="s">
        <v>143</v>
      </c>
      <c r="AU265" s="151" t="s">
        <v>90</v>
      </c>
      <c r="AV265" s="12" t="s">
        <v>88</v>
      </c>
      <c r="AW265" s="12" t="s">
        <v>36</v>
      </c>
      <c r="AX265" s="12" t="s">
        <v>80</v>
      </c>
      <c r="AY265" s="151" t="s">
        <v>130</v>
      </c>
    </row>
    <row r="266" spans="2:65" s="13" customFormat="1" ht="11.25">
      <c r="B266" s="156"/>
      <c r="D266" s="144" t="s">
        <v>143</v>
      </c>
      <c r="E266" s="157" t="s">
        <v>1</v>
      </c>
      <c r="F266" s="158" t="s">
        <v>282</v>
      </c>
      <c r="H266" s="159">
        <v>105.6</v>
      </c>
      <c r="I266" s="160"/>
      <c r="L266" s="156"/>
      <c r="M266" s="161"/>
      <c r="T266" s="162"/>
      <c r="AT266" s="157" t="s">
        <v>143</v>
      </c>
      <c r="AU266" s="157" t="s">
        <v>90</v>
      </c>
      <c r="AV266" s="13" t="s">
        <v>90</v>
      </c>
      <c r="AW266" s="13" t="s">
        <v>36</v>
      </c>
      <c r="AX266" s="13" t="s">
        <v>80</v>
      </c>
      <c r="AY266" s="157" t="s">
        <v>130</v>
      </c>
    </row>
    <row r="267" spans="2:65" s="12" customFormat="1" ht="11.25">
      <c r="B267" s="150"/>
      <c r="D267" s="144" t="s">
        <v>143</v>
      </c>
      <c r="E267" s="151" t="s">
        <v>1</v>
      </c>
      <c r="F267" s="152" t="s">
        <v>271</v>
      </c>
      <c r="H267" s="151" t="s">
        <v>1</v>
      </c>
      <c r="I267" s="153"/>
      <c r="L267" s="150"/>
      <c r="M267" s="154"/>
      <c r="T267" s="155"/>
      <c r="AT267" s="151" t="s">
        <v>143</v>
      </c>
      <c r="AU267" s="151" t="s">
        <v>90</v>
      </c>
      <c r="AV267" s="12" t="s">
        <v>88</v>
      </c>
      <c r="AW267" s="12" t="s">
        <v>36</v>
      </c>
      <c r="AX267" s="12" t="s">
        <v>80</v>
      </c>
      <c r="AY267" s="151" t="s">
        <v>130</v>
      </c>
    </row>
    <row r="268" spans="2:65" s="13" customFormat="1" ht="11.25">
      <c r="B268" s="156"/>
      <c r="D268" s="144" t="s">
        <v>143</v>
      </c>
      <c r="E268" s="157" t="s">
        <v>1</v>
      </c>
      <c r="F268" s="158" t="s">
        <v>283</v>
      </c>
      <c r="H268" s="159">
        <v>32</v>
      </c>
      <c r="I268" s="160"/>
      <c r="L268" s="156"/>
      <c r="M268" s="161"/>
      <c r="T268" s="162"/>
      <c r="AT268" s="157" t="s">
        <v>143</v>
      </c>
      <c r="AU268" s="157" t="s">
        <v>90</v>
      </c>
      <c r="AV268" s="13" t="s">
        <v>90</v>
      </c>
      <c r="AW268" s="13" t="s">
        <v>36</v>
      </c>
      <c r="AX268" s="13" t="s">
        <v>80</v>
      </c>
      <c r="AY268" s="157" t="s">
        <v>130</v>
      </c>
    </row>
    <row r="269" spans="2:65" s="14" customFormat="1" ht="11.25">
      <c r="B269" s="163"/>
      <c r="D269" s="144" t="s">
        <v>143</v>
      </c>
      <c r="E269" s="164" t="s">
        <v>1</v>
      </c>
      <c r="F269" s="165" t="s">
        <v>152</v>
      </c>
      <c r="H269" s="166">
        <v>489.6</v>
      </c>
      <c r="I269" s="167"/>
      <c r="L269" s="163"/>
      <c r="M269" s="168"/>
      <c r="T269" s="169"/>
      <c r="AT269" s="164" t="s">
        <v>143</v>
      </c>
      <c r="AU269" s="164" t="s">
        <v>90</v>
      </c>
      <c r="AV269" s="14" t="s">
        <v>137</v>
      </c>
      <c r="AW269" s="14" t="s">
        <v>36</v>
      </c>
      <c r="AX269" s="14" t="s">
        <v>88</v>
      </c>
      <c r="AY269" s="164" t="s">
        <v>130</v>
      </c>
    </row>
    <row r="270" spans="2:65" s="1" customFormat="1" ht="37.9" customHeight="1">
      <c r="B270" s="31"/>
      <c r="C270" s="131" t="s">
        <v>290</v>
      </c>
      <c r="D270" s="131" t="s">
        <v>132</v>
      </c>
      <c r="E270" s="132" t="s">
        <v>291</v>
      </c>
      <c r="F270" s="133" t="s">
        <v>292</v>
      </c>
      <c r="G270" s="134" t="s">
        <v>257</v>
      </c>
      <c r="H270" s="135">
        <v>253.44</v>
      </c>
      <c r="I270" s="136"/>
      <c r="J270" s="137">
        <f>ROUND(I270*H270,2)</f>
        <v>0</v>
      </c>
      <c r="K270" s="133" t="s">
        <v>136</v>
      </c>
      <c r="L270" s="31"/>
      <c r="M270" s="138" t="s">
        <v>1</v>
      </c>
      <c r="N270" s="139" t="s">
        <v>45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137</v>
      </c>
      <c r="AT270" s="142" t="s">
        <v>132</v>
      </c>
      <c r="AU270" s="142" t="s">
        <v>90</v>
      </c>
      <c r="AY270" s="16" t="s">
        <v>130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88</v>
      </c>
      <c r="BK270" s="143">
        <f>ROUND(I270*H270,2)</f>
        <v>0</v>
      </c>
      <c r="BL270" s="16" t="s">
        <v>137</v>
      </c>
      <c r="BM270" s="142" t="s">
        <v>293</v>
      </c>
    </row>
    <row r="271" spans="2:65" s="1" customFormat="1" ht="39">
      <c r="B271" s="31"/>
      <c r="D271" s="144" t="s">
        <v>139</v>
      </c>
      <c r="F271" s="145" t="s">
        <v>294</v>
      </c>
      <c r="I271" s="146"/>
      <c r="L271" s="31"/>
      <c r="M271" s="147"/>
      <c r="T271" s="55"/>
      <c r="AT271" s="16" t="s">
        <v>139</v>
      </c>
      <c r="AU271" s="16" t="s">
        <v>90</v>
      </c>
    </row>
    <row r="272" spans="2:65" s="1" customFormat="1" ht="11.25">
      <c r="B272" s="31"/>
      <c r="D272" s="148" t="s">
        <v>141</v>
      </c>
      <c r="F272" s="149" t="s">
        <v>295</v>
      </c>
      <c r="I272" s="146"/>
      <c r="L272" s="31"/>
      <c r="M272" s="147"/>
      <c r="T272" s="55"/>
      <c r="AT272" s="16" t="s">
        <v>141</v>
      </c>
      <c r="AU272" s="16" t="s">
        <v>90</v>
      </c>
    </row>
    <row r="273" spans="2:65" s="12" customFormat="1" ht="11.25">
      <c r="B273" s="150"/>
      <c r="D273" s="144" t="s">
        <v>143</v>
      </c>
      <c r="E273" s="151" t="s">
        <v>1</v>
      </c>
      <c r="F273" s="152" t="s">
        <v>144</v>
      </c>
      <c r="H273" s="151" t="s">
        <v>1</v>
      </c>
      <c r="I273" s="153"/>
      <c r="L273" s="150"/>
      <c r="M273" s="154"/>
      <c r="T273" s="155"/>
      <c r="AT273" s="151" t="s">
        <v>143</v>
      </c>
      <c r="AU273" s="151" t="s">
        <v>90</v>
      </c>
      <c r="AV273" s="12" t="s">
        <v>88</v>
      </c>
      <c r="AW273" s="12" t="s">
        <v>36</v>
      </c>
      <c r="AX273" s="12" t="s">
        <v>80</v>
      </c>
      <c r="AY273" s="151" t="s">
        <v>130</v>
      </c>
    </row>
    <row r="274" spans="2:65" s="12" customFormat="1" ht="11.25">
      <c r="B274" s="150"/>
      <c r="D274" s="144" t="s">
        <v>143</v>
      </c>
      <c r="E274" s="151" t="s">
        <v>1</v>
      </c>
      <c r="F274" s="152" t="s">
        <v>145</v>
      </c>
      <c r="H274" s="151" t="s">
        <v>1</v>
      </c>
      <c r="I274" s="153"/>
      <c r="L274" s="150"/>
      <c r="M274" s="154"/>
      <c r="T274" s="155"/>
      <c r="AT274" s="151" t="s">
        <v>143</v>
      </c>
      <c r="AU274" s="151" t="s">
        <v>90</v>
      </c>
      <c r="AV274" s="12" t="s">
        <v>88</v>
      </c>
      <c r="AW274" s="12" t="s">
        <v>36</v>
      </c>
      <c r="AX274" s="12" t="s">
        <v>80</v>
      </c>
      <c r="AY274" s="151" t="s">
        <v>130</v>
      </c>
    </row>
    <row r="275" spans="2:65" s="13" customFormat="1" ht="11.25">
      <c r="B275" s="156"/>
      <c r="D275" s="144" t="s">
        <v>143</v>
      </c>
      <c r="E275" s="157" t="s">
        <v>1</v>
      </c>
      <c r="F275" s="158" t="s">
        <v>270</v>
      </c>
      <c r="H275" s="159">
        <v>193.6</v>
      </c>
      <c r="I275" s="160"/>
      <c r="L275" s="156"/>
      <c r="M275" s="161"/>
      <c r="T275" s="162"/>
      <c r="AT275" s="157" t="s">
        <v>143</v>
      </c>
      <c r="AU275" s="157" t="s">
        <v>90</v>
      </c>
      <c r="AV275" s="13" t="s">
        <v>90</v>
      </c>
      <c r="AW275" s="13" t="s">
        <v>36</v>
      </c>
      <c r="AX275" s="13" t="s">
        <v>80</v>
      </c>
      <c r="AY275" s="157" t="s">
        <v>130</v>
      </c>
    </row>
    <row r="276" spans="2:65" s="12" customFormat="1" ht="11.25">
      <c r="B276" s="150"/>
      <c r="D276" s="144" t="s">
        <v>143</v>
      </c>
      <c r="E276" s="151" t="s">
        <v>1</v>
      </c>
      <c r="F276" s="152" t="s">
        <v>148</v>
      </c>
      <c r="H276" s="151" t="s">
        <v>1</v>
      </c>
      <c r="I276" s="153"/>
      <c r="L276" s="150"/>
      <c r="M276" s="154"/>
      <c r="T276" s="155"/>
      <c r="AT276" s="151" t="s">
        <v>143</v>
      </c>
      <c r="AU276" s="151" t="s">
        <v>90</v>
      </c>
      <c r="AV276" s="12" t="s">
        <v>88</v>
      </c>
      <c r="AW276" s="12" t="s">
        <v>36</v>
      </c>
      <c r="AX276" s="12" t="s">
        <v>80</v>
      </c>
      <c r="AY276" s="151" t="s">
        <v>130</v>
      </c>
    </row>
    <row r="277" spans="2:65" s="13" customFormat="1" ht="11.25">
      <c r="B277" s="156"/>
      <c r="D277" s="144" t="s">
        <v>143</v>
      </c>
      <c r="E277" s="157" t="s">
        <v>1</v>
      </c>
      <c r="F277" s="158" t="s">
        <v>262</v>
      </c>
      <c r="H277" s="159">
        <v>42.24</v>
      </c>
      <c r="I277" s="160"/>
      <c r="L277" s="156"/>
      <c r="M277" s="161"/>
      <c r="T277" s="162"/>
      <c r="AT277" s="157" t="s">
        <v>143</v>
      </c>
      <c r="AU277" s="157" t="s">
        <v>90</v>
      </c>
      <c r="AV277" s="13" t="s">
        <v>90</v>
      </c>
      <c r="AW277" s="13" t="s">
        <v>36</v>
      </c>
      <c r="AX277" s="13" t="s">
        <v>80</v>
      </c>
      <c r="AY277" s="157" t="s">
        <v>130</v>
      </c>
    </row>
    <row r="278" spans="2:65" s="12" customFormat="1" ht="11.25">
      <c r="B278" s="150"/>
      <c r="D278" s="144" t="s">
        <v>143</v>
      </c>
      <c r="E278" s="151" t="s">
        <v>1</v>
      </c>
      <c r="F278" s="152" t="s">
        <v>271</v>
      </c>
      <c r="H278" s="151" t="s">
        <v>1</v>
      </c>
      <c r="I278" s="153"/>
      <c r="L278" s="150"/>
      <c r="M278" s="154"/>
      <c r="T278" s="155"/>
      <c r="AT278" s="151" t="s">
        <v>143</v>
      </c>
      <c r="AU278" s="151" t="s">
        <v>90</v>
      </c>
      <c r="AV278" s="12" t="s">
        <v>88</v>
      </c>
      <c r="AW278" s="12" t="s">
        <v>36</v>
      </c>
      <c r="AX278" s="12" t="s">
        <v>80</v>
      </c>
      <c r="AY278" s="151" t="s">
        <v>130</v>
      </c>
    </row>
    <row r="279" spans="2:65" s="13" customFormat="1" ht="11.25">
      <c r="B279" s="156"/>
      <c r="D279" s="144" t="s">
        <v>143</v>
      </c>
      <c r="E279" s="157" t="s">
        <v>1</v>
      </c>
      <c r="F279" s="158" t="s">
        <v>272</v>
      </c>
      <c r="H279" s="159">
        <v>17.600000000000001</v>
      </c>
      <c r="I279" s="160"/>
      <c r="L279" s="156"/>
      <c r="M279" s="161"/>
      <c r="T279" s="162"/>
      <c r="AT279" s="157" t="s">
        <v>143</v>
      </c>
      <c r="AU279" s="157" t="s">
        <v>90</v>
      </c>
      <c r="AV279" s="13" t="s">
        <v>90</v>
      </c>
      <c r="AW279" s="13" t="s">
        <v>36</v>
      </c>
      <c r="AX279" s="13" t="s">
        <v>80</v>
      </c>
      <c r="AY279" s="157" t="s">
        <v>130</v>
      </c>
    </row>
    <row r="280" spans="2:65" s="14" customFormat="1" ht="11.25">
      <c r="B280" s="163"/>
      <c r="D280" s="144" t="s">
        <v>143</v>
      </c>
      <c r="E280" s="164" t="s">
        <v>1</v>
      </c>
      <c r="F280" s="165" t="s">
        <v>152</v>
      </c>
      <c r="H280" s="166">
        <v>253.44</v>
      </c>
      <c r="I280" s="167"/>
      <c r="L280" s="163"/>
      <c r="M280" s="168"/>
      <c r="T280" s="169"/>
      <c r="AT280" s="164" t="s">
        <v>143</v>
      </c>
      <c r="AU280" s="164" t="s">
        <v>90</v>
      </c>
      <c r="AV280" s="14" t="s">
        <v>137</v>
      </c>
      <c r="AW280" s="14" t="s">
        <v>36</v>
      </c>
      <c r="AX280" s="14" t="s">
        <v>88</v>
      </c>
      <c r="AY280" s="164" t="s">
        <v>130</v>
      </c>
    </row>
    <row r="281" spans="2:65" s="1" customFormat="1" ht="37.9" customHeight="1">
      <c r="B281" s="31"/>
      <c r="C281" s="131" t="s">
        <v>193</v>
      </c>
      <c r="D281" s="131" t="s">
        <v>132</v>
      </c>
      <c r="E281" s="132" t="s">
        <v>296</v>
      </c>
      <c r="F281" s="133" t="s">
        <v>297</v>
      </c>
      <c r="G281" s="134" t="s">
        <v>257</v>
      </c>
      <c r="H281" s="135">
        <v>5068.8</v>
      </c>
      <c r="I281" s="136"/>
      <c r="J281" s="137">
        <f>ROUND(I281*H281,2)</f>
        <v>0</v>
      </c>
      <c r="K281" s="133" t="s">
        <v>136</v>
      </c>
      <c r="L281" s="31"/>
      <c r="M281" s="138" t="s">
        <v>1</v>
      </c>
      <c r="N281" s="139" t="s">
        <v>45</v>
      </c>
      <c r="P281" s="140">
        <f>O281*H281</f>
        <v>0</v>
      </c>
      <c r="Q281" s="140">
        <v>0</v>
      </c>
      <c r="R281" s="140">
        <f>Q281*H281</f>
        <v>0</v>
      </c>
      <c r="S281" s="140">
        <v>0</v>
      </c>
      <c r="T281" s="141">
        <f>S281*H281</f>
        <v>0</v>
      </c>
      <c r="AR281" s="142" t="s">
        <v>137</v>
      </c>
      <c r="AT281" s="142" t="s">
        <v>132</v>
      </c>
      <c r="AU281" s="142" t="s">
        <v>90</v>
      </c>
      <c r="AY281" s="16" t="s">
        <v>130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6" t="s">
        <v>88</v>
      </c>
      <c r="BK281" s="143">
        <f>ROUND(I281*H281,2)</f>
        <v>0</v>
      </c>
      <c r="BL281" s="16" t="s">
        <v>137</v>
      </c>
      <c r="BM281" s="142" t="s">
        <v>298</v>
      </c>
    </row>
    <row r="282" spans="2:65" s="1" customFormat="1" ht="48.75">
      <c r="B282" s="31"/>
      <c r="D282" s="144" t="s">
        <v>139</v>
      </c>
      <c r="F282" s="145" t="s">
        <v>299</v>
      </c>
      <c r="I282" s="146"/>
      <c r="L282" s="31"/>
      <c r="M282" s="147"/>
      <c r="T282" s="55"/>
      <c r="AT282" s="16" t="s">
        <v>139</v>
      </c>
      <c r="AU282" s="16" t="s">
        <v>90</v>
      </c>
    </row>
    <row r="283" spans="2:65" s="1" customFormat="1" ht="11.25">
      <c r="B283" s="31"/>
      <c r="D283" s="148" t="s">
        <v>141</v>
      </c>
      <c r="F283" s="149" t="s">
        <v>300</v>
      </c>
      <c r="I283" s="146"/>
      <c r="L283" s="31"/>
      <c r="M283" s="147"/>
      <c r="T283" s="55"/>
      <c r="AT283" s="16" t="s">
        <v>141</v>
      </c>
      <c r="AU283" s="16" t="s">
        <v>90</v>
      </c>
    </row>
    <row r="284" spans="2:65" s="13" customFormat="1" ht="11.25">
      <c r="B284" s="156"/>
      <c r="D284" s="144" t="s">
        <v>143</v>
      </c>
      <c r="F284" s="158" t="s">
        <v>301</v>
      </c>
      <c r="H284" s="159">
        <v>5068.8</v>
      </c>
      <c r="I284" s="160"/>
      <c r="L284" s="156"/>
      <c r="M284" s="161"/>
      <c r="T284" s="162"/>
      <c r="AT284" s="157" t="s">
        <v>143</v>
      </c>
      <c r="AU284" s="157" t="s">
        <v>90</v>
      </c>
      <c r="AV284" s="13" t="s">
        <v>90</v>
      </c>
      <c r="AW284" s="13" t="s">
        <v>4</v>
      </c>
      <c r="AX284" s="13" t="s">
        <v>88</v>
      </c>
      <c r="AY284" s="157" t="s">
        <v>130</v>
      </c>
    </row>
    <row r="285" spans="2:65" s="1" customFormat="1" ht="33" customHeight="1">
      <c r="B285" s="31"/>
      <c r="C285" s="131" t="s">
        <v>7</v>
      </c>
      <c r="D285" s="131" t="s">
        <v>132</v>
      </c>
      <c r="E285" s="132" t="s">
        <v>302</v>
      </c>
      <c r="F285" s="133" t="s">
        <v>303</v>
      </c>
      <c r="G285" s="134" t="s">
        <v>304</v>
      </c>
      <c r="H285" s="135">
        <v>506.88</v>
      </c>
      <c r="I285" s="136"/>
      <c r="J285" s="137">
        <f>ROUND(I285*H285,2)</f>
        <v>0</v>
      </c>
      <c r="K285" s="133" t="s">
        <v>136</v>
      </c>
      <c r="L285" s="31"/>
      <c r="M285" s="138" t="s">
        <v>1</v>
      </c>
      <c r="N285" s="139" t="s">
        <v>45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137</v>
      </c>
      <c r="AT285" s="142" t="s">
        <v>132</v>
      </c>
      <c r="AU285" s="142" t="s">
        <v>90</v>
      </c>
      <c r="AY285" s="16" t="s">
        <v>130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6" t="s">
        <v>88</v>
      </c>
      <c r="BK285" s="143">
        <f>ROUND(I285*H285,2)</f>
        <v>0</v>
      </c>
      <c r="BL285" s="16" t="s">
        <v>137</v>
      </c>
      <c r="BM285" s="142" t="s">
        <v>305</v>
      </c>
    </row>
    <row r="286" spans="2:65" s="1" customFormat="1" ht="29.25">
      <c r="B286" s="31"/>
      <c r="D286" s="144" t="s">
        <v>139</v>
      </c>
      <c r="F286" s="145" t="s">
        <v>306</v>
      </c>
      <c r="I286" s="146"/>
      <c r="L286" s="31"/>
      <c r="M286" s="147"/>
      <c r="T286" s="55"/>
      <c r="AT286" s="16" t="s">
        <v>139</v>
      </c>
      <c r="AU286" s="16" t="s">
        <v>90</v>
      </c>
    </row>
    <row r="287" spans="2:65" s="1" customFormat="1" ht="11.25">
      <c r="B287" s="31"/>
      <c r="D287" s="148" t="s">
        <v>141</v>
      </c>
      <c r="F287" s="149" t="s">
        <v>307</v>
      </c>
      <c r="I287" s="146"/>
      <c r="L287" s="31"/>
      <c r="M287" s="147"/>
      <c r="T287" s="55"/>
      <c r="AT287" s="16" t="s">
        <v>141</v>
      </c>
      <c r="AU287" s="16" t="s">
        <v>90</v>
      </c>
    </row>
    <row r="288" spans="2:65" s="13" customFormat="1" ht="11.25">
      <c r="B288" s="156"/>
      <c r="D288" s="144" t="s">
        <v>143</v>
      </c>
      <c r="F288" s="158" t="s">
        <v>308</v>
      </c>
      <c r="H288" s="159">
        <v>506.88</v>
      </c>
      <c r="I288" s="160"/>
      <c r="L288" s="156"/>
      <c r="M288" s="161"/>
      <c r="T288" s="162"/>
      <c r="AT288" s="157" t="s">
        <v>143</v>
      </c>
      <c r="AU288" s="157" t="s">
        <v>90</v>
      </c>
      <c r="AV288" s="13" t="s">
        <v>90</v>
      </c>
      <c r="AW288" s="13" t="s">
        <v>4</v>
      </c>
      <c r="AX288" s="13" t="s">
        <v>88</v>
      </c>
      <c r="AY288" s="157" t="s">
        <v>130</v>
      </c>
    </row>
    <row r="289" spans="2:65" s="1" customFormat="1" ht="16.5" customHeight="1">
      <c r="B289" s="31"/>
      <c r="C289" s="131" t="s">
        <v>309</v>
      </c>
      <c r="D289" s="131" t="s">
        <v>132</v>
      </c>
      <c r="E289" s="132" t="s">
        <v>310</v>
      </c>
      <c r="F289" s="133" t="s">
        <v>311</v>
      </c>
      <c r="G289" s="134" t="s">
        <v>257</v>
      </c>
      <c r="H289" s="135">
        <v>253.44</v>
      </c>
      <c r="I289" s="136"/>
      <c r="J289" s="137">
        <f>ROUND(I289*H289,2)</f>
        <v>0</v>
      </c>
      <c r="K289" s="133" t="s">
        <v>136</v>
      </c>
      <c r="L289" s="31"/>
      <c r="M289" s="138" t="s">
        <v>1</v>
      </c>
      <c r="N289" s="139" t="s">
        <v>45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1">
        <f>S289*H289</f>
        <v>0</v>
      </c>
      <c r="AR289" s="142" t="s">
        <v>137</v>
      </c>
      <c r="AT289" s="142" t="s">
        <v>132</v>
      </c>
      <c r="AU289" s="142" t="s">
        <v>90</v>
      </c>
      <c r="AY289" s="16" t="s">
        <v>130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6" t="s">
        <v>88</v>
      </c>
      <c r="BK289" s="143">
        <f>ROUND(I289*H289,2)</f>
        <v>0</v>
      </c>
      <c r="BL289" s="16" t="s">
        <v>137</v>
      </c>
      <c r="BM289" s="142" t="s">
        <v>312</v>
      </c>
    </row>
    <row r="290" spans="2:65" s="1" customFormat="1" ht="19.5">
      <c r="B290" s="31"/>
      <c r="D290" s="144" t="s">
        <v>139</v>
      </c>
      <c r="F290" s="145" t="s">
        <v>313</v>
      </c>
      <c r="I290" s="146"/>
      <c r="L290" s="31"/>
      <c r="M290" s="147"/>
      <c r="T290" s="55"/>
      <c r="AT290" s="16" t="s">
        <v>139</v>
      </c>
      <c r="AU290" s="16" t="s">
        <v>90</v>
      </c>
    </row>
    <row r="291" spans="2:65" s="1" customFormat="1" ht="11.25">
      <c r="B291" s="31"/>
      <c r="D291" s="148" t="s">
        <v>141</v>
      </c>
      <c r="F291" s="149" t="s">
        <v>314</v>
      </c>
      <c r="I291" s="146"/>
      <c r="L291" s="31"/>
      <c r="M291" s="147"/>
      <c r="T291" s="55"/>
      <c r="AT291" s="16" t="s">
        <v>141</v>
      </c>
      <c r="AU291" s="16" t="s">
        <v>90</v>
      </c>
    </row>
    <row r="292" spans="2:65" s="1" customFormat="1" ht="24.2" customHeight="1">
      <c r="B292" s="31"/>
      <c r="C292" s="131" t="s">
        <v>315</v>
      </c>
      <c r="D292" s="131" t="s">
        <v>132</v>
      </c>
      <c r="E292" s="132" t="s">
        <v>316</v>
      </c>
      <c r="F292" s="133" t="s">
        <v>317</v>
      </c>
      <c r="G292" s="134" t="s">
        <v>257</v>
      </c>
      <c r="H292" s="135">
        <v>190.08</v>
      </c>
      <c r="I292" s="136"/>
      <c r="J292" s="137">
        <f>ROUND(I292*H292,2)</f>
        <v>0</v>
      </c>
      <c r="K292" s="133" t="s">
        <v>136</v>
      </c>
      <c r="L292" s="31"/>
      <c r="M292" s="138" t="s">
        <v>1</v>
      </c>
      <c r="N292" s="139" t="s">
        <v>45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137</v>
      </c>
      <c r="AT292" s="142" t="s">
        <v>132</v>
      </c>
      <c r="AU292" s="142" t="s">
        <v>90</v>
      </c>
      <c r="AY292" s="16" t="s">
        <v>130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6" t="s">
        <v>88</v>
      </c>
      <c r="BK292" s="143">
        <f>ROUND(I292*H292,2)</f>
        <v>0</v>
      </c>
      <c r="BL292" s="16" t="s">
        <v>137</v>
      </c>
      <c r="BM292" s="142" t="s">
        <v>318</v>
      </c>
    </row>
    <row r="293" spans="2:65" s="1" customFormat="1" ht="29.25">
      <c r="B293" s="31"/>
      <c r="D293" s="144" t="s">
        <v>139</v>
      </c>
      <c r="F293" s="145" t="s">
        <v>319</v>
      </c>
      <c r="I293" s="146"/>
      <c r="L293" s="31"/>
      <c r="M293" s="147"/>
      <c r="T293" s="55"/>
      <c r="AT293" s="16" t="s">
        <v>139</v>
      </c>
      <c r="AU293" s="16" t="s">
        <v>90</v>
      </c>
    </row>
    <row r="294" spans="2:65" s="1" customFormat="1" ht="11.25">
      <c r="B294" s="31"/>
      <c r="D294" s="148" t="s">
        <v>141</v>
      </c>
      <c r="F294" s="149" t="s">
        <v>320</v>
      </c>
      <c r="I294" s="146"/>
      <c r="L294" s="31"/>
      <c r="M294" s="147"/>
      <c r="T294" s="55"/>
      <c r="AT294" s="16" t="s">
        <v>141</v>
      </c>
      <c r="AU294" s="16" t="s">
        <v>90</v>
      </c>
    </row>
    <row r="295" spans="2:65" s="12" customFormat="1" ht="11.25">
      <c r="B295" s="150"/>
      <c r="D295" s="144" t="s">
        <v>143</v>
      </c>
      <c r="E295" s="151" t="s">
        <v>1</v>
      </c>
      <c r="F295" s="152" t="s">
        <v>321</v>
      </c>
      <c r="H295" s="151" t="s">
        <v>1</v>
      </c>
      <c r="I295" s="153"/>
      <c r="L295" s="150"/>
      <c r="M295" s="154"/>
      <c r="T295" s="155"/>
      <c r="AT295" s="151" t="s">
        <v>143</v>
      </c>
      <c r="AU295" s="151" t="s">
        <v>90</v>
      </c>
      <c r="AV295" s="12" t="s">
        <v>88</v>
      </c>
      <c r="AW295" s="12" t="s">
        <v>36</v>
      </c>
      <c r="AX295" s="12" t="s">
        <v>80</v>
      </c>
      <c r="AY295" s="151" t="s">
        <v>130</v>
      </c>
    </row>
    <row r="296" spans="2:65" s="12" customFormat="1" ht="11.25">
      <c r="B296" s="150"/>
      <c r="D296" s="144" t="s">
        <v>143</v>
      </c>
      <c r="E296" s="151" t="s">
        <v>1</v>
      </c>
      <c r="F296" s="152" t="s">
        <v>322</v>
      </c>
      <c r="H296" s="151" t="s">
        <v>1</v>
      </c>
      <c r="I296" s="153"/>
      <c r="L296" s="150"/>
      <c r="M296" s="154"/>
      <c r="T296" s="155"/>
      <c r="AT296" s="151" t="s">
        <v>143</v>
      </c>
      <c r="AU296" s="151" t="s">
        <v>90</v>
      </c>
      <c r="AV296" s="12" t="s">
        <v>88</v>
      </c>
      <c r="AW296" s="12" t="s">
        <v>36</v>
      </c>
      <c r="AX296" s="12" t="s">
        <v>80</v>
      </c>
      <c r="AY296" s="151" t="s">
        <v>130</v>
      </c>
    </row>
    <row r="297" spans="2:65" s="12" customFormat="1" ht="11.25">
      <c r="B297" s="150"/>
      <c r="D297" s="144" t="s">
        <v>143</v>
      </c>
      <c r="E297" s="151" t="s">
        <v>1</v>
      </c>
      <c r="F297" s="152" t="s">
        <v>145</v>
      </c>
      <c r="H297" s="151" t="s">
        <v>1</v>
      </c>
      <c r="I297" s="153"/>
      <c r="L297" s="150"/>
      <c r="M297" s="154"/>
      <c r="T297" s="155"/>
      <c r="AT297" s="151" t="s">
        <v>143</v>
      </c>
      <c r="AU297" s="151" t="s">
        <v>90</v>
      </c>
      <c r="AV297" s="12" t="s">
        <v>88</v>
      </c>
      <c r="AW297" s="12" t="s">
        <v>36</v>
      </c>
      <c r="AX297" s="12" t="s">
        <v>80</v>
      </c>
      <c r="AY297" s="151" t="s">
        <v>130</v>
      </c>
    </row>
    <row r="298" spans="2:65" s="13" customFormat="1" ht="11.25">
      <c r="B298" s="156"/>
      <c r="D298" s="144" t="s">
        <v>143</v>
      </c>
      <c r="E298" s="157" t="s">
        <v>1</v>
      </c>
      <c r="F298" s="158" t="s">
        <v>323</v>
      </c>
      <c r="H298" s="159">
        <v>145.19999999999999</v>
      </c>
      <c r="I298" s="160"/>
      <c r="L298" s="156"/>
      <c r="M298" s="161"/>
      <c r="T298" s="162"/>
      <c r="AT298" s="157" t="s">
        <v>143</v>
      </c>
      <c r="AU298" s="157" t="s">
        <v>90</v>
      </c>
      <c r="AV298" s="13" t="s">
        <v>90</v>
      </c>
      <c r="AW298" s="13" t="s">
        <v>36</v>
      </c>
      <c r="AX298" s="13" t="s">
        <v>80</v>
      </c>
      <c r="AY298" s="157" t="s">
        <v>130</v>
      </c>
    </row>
    <row r="299" spans="2:65" s="12" customFormat="1" ht="11.25">
      <c r="B299" s="150"/>
      <c r="D299" s="144" t="s">
        <v>143</v>
      </c>
      <c r="E299" s="151" t="s">
        <v>1</v>
      </c>
      <c r="F299" s="152" t="s">
        <v>203</v>
      </c>
      <c r="H299" s="151" t="s">
        <v>1</v>
      </c>
      <c r="I299" s="153"/>
      <c r="L299" s="150"/>
      <c r="M299" s="154"/>
      <c r="T299" s="155"/>
      <c r="AT299" s="151" t="s">
        <v>143</v>
      </c>
      <c r="AU299" s="151" t="s">
        <v>90</v>
      </c>
      <c r="AV299" s="12" t="s">
        <v>88</v>
      </c>
      <c r="AW299" s="12" t="s">
        <v>36</v>
      </c>
      <c r="AX299" s="12" t="s">
        <v>80</v>
      </c>
      <c r="AY299" s="151" t="s">
        <v>130</v>
      </c>
    </row>
    <row r="300" spans="2:65" s="13" customFormat="1" ht="11.25">
      <c r="B300" s="156"/>
      <c r="D300" s="144" t="s">
        <v>143</v>
      </c>
      <c r="E300" s="157" t="s">
        <v>1</v>
      </c>
      <c r="F300" s="158" t="s">
        <v>324</v>
      </c>
      <c r="H300" s="159">
        <v>31.68</v>
      </c>
      <c r="I300" s="160"/>
      <c r="L300" s="156"/>
      <c r="M300" s="161"/>
      <c r="T300" s="162"/>
      <c r="AT300" s="157" t="s">
        <v>143</v>
      </c>
      <c r="AU300" s="157" t="s">
        <v>90</v>
      </c>
      <c r="AV300" s="13" t="s">
        <v>90</v>
      </c>
      <c r="AW300" s="13" t="s">
        <v>36</v>
      </c>
      <c r="AX300" s="13" t="s">
        <v>80</v>
      </c>
      <c r="AY300" s="157" t="s">
        <v>130</v>
      </c>
    </row>
    <row r="301" spans="2:65" s="12" customFormat="1" ht="11.25">
      <c r="B301" s="150"/>
      <c r="D301" s="144" t="s">
        <v>143</v>
      </c>
      <c r="E301" s="151" t="s">
        <v>1</v>
      </c>
      <c r="F301" s="152" t="s">
        <v>271</v>
      </c>
      <c r="H301" s="151" t="s">
        <v>1</v>
      </c>
      <c r="I301" s="153"/>
      <c r="L301" s="150"/>
      <c r="M301" s="154"/>
      <c r="T301" s="155"/>
      <c r="AT301" s="151" t="s">
        <v>143</v>
      </c>
      <c r="AU301" s="151" t="s">
        <v>90</v>
      </c>
      <c r="AV301" s="12" t="s">
        <v>88</v>
      </c>
      <c r="AW301" s="12" t="s">
        <v>36</v>
      </c>
      <c r="AX301" s="12" t="s">
        <v>80</v>
      </c>
      <c r="AY301" s="151" t="s">
        <v>130</v>
      </c>
    </row>
    <row r="302" spans="2:65" s="13" customFormat="1" ht="11.25">
      <c r="B302" s="156"/>
      <c r="D302" s="144" t="s">
        <v>143</v>
      </c>
      <c r="E302" s="157" t="s">
        <v>1</v>
      </c>
      <c r="F302" s="158" t="s">
        <v>325</v>
      </c>
      <c r="H302" s="159">
        <v>13.2</v>
      </c>
      <c r="I302" s="160"/>
      <c r="L302" s="156"/>
      <c r="M302" s="161"/>
      <c r="T302" s="162"/>
      <c r="AT302" s="157" t="s">
        <v>143</v>
      </c>
      <c r="AU302" s="157" t="s">
        <v>90</v>
      </c>
      <c r="AV302" s="13" t="s">
        <v>90</v>
      </c>
      <c r="AW302" s="13" t="s">
        <v>36</v>
      </c>
      <c r="AX302" s="13" t="s">
        <v>80</v>
      </c>
      <c r="AY302" s="157" t="s">
        <v>130</v>
      </c>
    </row>
    <row r="303" spans="2:65" s="14" customFormat="1" ht="11.25">
      <c r="B303" s="163"/>
      <c r="D303" s="144" t="s">
        <v>143</v>
      </c>
      <c r="E303" s="164" t="s">
        <v>1</v>
      </c>
      <c r="F303" s="165" t="s">
        <v>152</v>
      </c>
      <c r="H303" s="166">
        <v>190.07999999999998</v>
      </c>
      <c r="I303" s="167"/>
      <c r="L303" s="163"/>
      <c r="M303" s="168"/>
      <c r="T303" s="169"/>
      <c r="AT303" s="164" t="s">
        <v>143</v>
      </c>
      <c r="AU303" s="164" t="s">
        <v>90</v>
      </c>
      <c r="AV303" s="14" t="s">
        <v>137</v>
      </c>
      <c r="AW303" s="14" t="s">
        <v>36</v>
      </c>
      <c r="AX303" s="14" t="s">
        <v>88</v>
      </c>
      <c r="AY303" s="164" t="s">
        <v>130</v>
      </c>
    </row>
    <row r="304" spans="2:65" s="1" customFormat="1" ht="16.5" customHeight="1">
      <c r="B304" s="31"/>
      <c r="C304" s="170" t="s">
        <v>326</v>
      </c>
      <c r="D304" s="170" t="s">
        <v>327</v>
      </c>
      <c r="E304" s="171" t="s">
        <v>328</v>
      </c>
      <c r="F304" s="172" t="s">
        <v>329</v>
      </c>
      <c r="G304" s="173" t="s">
        <v>304</v>
      </c>
      <c r="H304" s="174">
        <v>380.16</v>
      </c>
      <c r="I304" s="175"/>
      <c r="J304" s="176">
        <f>ROUND(I304*H304,2)</f>
        <v>0</v>
      </c>
      <c r="K304" s="172" t="s">
        <v>136</v>
      </c>
      <c r="L304" s="177"/>
      <c r="M304" s="178" t="s">
        <v>1</v>
      </c>
      <c r="N304" s="179" t="s">
        <v>45</v>
      </c>
      <c r="P304" s="140">
        <f>O304*H304</f>
        <v>0</v>
      </c>
      <c r="Q304" s="140">
        <v>1</v>
      </c>
      <c r="R304" s="140">
        <f>Q304*H304</f>
        <v>380.16</v>
      </c>
      <c r="S304" s="140">
        <v>0</v>
      </c>
      <c r="T304" s="141">
        <f>S304*H304</f>
        <v>0</v>
      </c>
      <c r="AR304" s="142" t="s">
        <v>205</v>
      </c>
      <c r="AT304" s="142" t="s">
        <v>327</v>
      </c>
      <c r="AU304" s="142" t="s">
        <v>90</v>
      </c>
      <c r="AY304" s="16" t="s">
        <v>130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6" t="s">
        <v>88</v>
      </c>
      <c r="BK304" s="143">
        <f>ROUND(I304*H304,2)</f>
        <v>0</v>
      </c>
      <c r="BL304" s="16" t="s">
        <v>137</v>
      </c>
      <c r="BM304" s="142" t="s">
        <v>330</v>
      </c>
    </row>
    <row r="305" spans="2:65" s="1" customFormat="1" ht="11.25">
      <c r="B305" s="31"/>
      <c r="D305" s="144" t="s">
        <v>139</v>
      </c>
      <c r="F305" s="145" t="s">
        <v>329</v>
      </c>
      <c r="I305" s="146"/>
      <c r="L305" s="31"/>
      <c r="M305" s="147"/>
      <c r="T305" s="55"/>
      <c r="AT305" s="16" t="s">
        <v>139</v>
      </c>
      <c r="AU305" s="16" t="s">
        <v>90</v>
      </c>
    </row>
    <row r="306" spans="2:65" s="13" customFormat="1" ht="11.25">
      <c r="B306" s="156"/>
      <c r="D306" s="144" t="s">
        <v>143</v>
      </c>
      <c r="F306" s="158" t="s">
        <v>331</v>
      </c>
      <c r="H306" s="159">
        <v>380.16</v>
      </c>
      <c r="I306" s="160"/>
      <c r="L306" s="156"/>
      <c r="M306" s="161"/>
      <c r="T306" s="162"/>
      <c r="AT306" s="157" t="s">
        <v>143</v>
      </c>
      <c r="AU306" s="157" t="s">
        <v>90</v>
      </c>
      <c r="AV306" s="13" t="s">
        <v>90</v>
      </c>
      <c r="AW306" s="13" t="s">
        <v>4</v>
      </c>
      <c r="AX306" s="13" t="s">
        <v>88</v>
      </c>
      <c r="AY306" s="157" t="s">
        <v>130</v>
      </c>
    </row>
    <row r="307" spans="2:65" s="1" customFormat="1" ht="24.2" customHeight="1">
      <c r="B307" s="31"/>
      <c r="C307" s="131" t="s">
        <v>332</v>
      </c>
      <c r="D307" s="131" t="s">
        <v>132</v>
      </c>
      <c r="E307" s="132" t="s">
        <v>333</v>
      </c>
      <c r="F307" s="133" t="s">
        <v>334</v>
      </c>
      <c r="G307" s="134" t="s">
        <v>257</v>
      </c>
      <c r="H307" s="135">
        <v>47.52</v>
      </c>
      <c r="I307" s="136"/>
      <c r="J307" s="137">
        <f>ROUND(I307*H307,2)</f>
        <v>0</v>
      </c>
      <c r="K307" s="133" t="s">
        <v>136</v>
      </c>
      <c r="L307" s="31"/>
      <c r="M307" s="138" t="s">
        <v>1</v>
      </c>
      <c r="N307" s="139" t="s">
        <v>45</v>
      </c>
      <c r="P307" s="140">
        <f>O307*H307</f>
        <v>0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AR307" s="142" t="s">
        <v>137</v>
      </c>
      <c r="AT307" s="142" t="s">
        <v>132</v>
      </c>
      <c r="AU307" s="142" t="s">
        <v>90</v>
      </c>
      <c r="AY307" s="16" t="s">
        <v>130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6" t="s">
        <v>88</v>
      </c>
      <c r="BK307" s="143">
        <f>ROUND(I307*H307,2)</f>
        <v>0</v>
      </c>
      <c r="BL307" s="16" t="s">
        <v>137</v>
      </c>
      <c r="BM307" s="142" t="s">
        <v>335</v>
      </c>
    </row>
    <row r="308" spans="2:65" s="1" customFormat="1" ht="39">
      <c r="B308" s="31"/>
      <c r="D308" s="144" t="s">
        <v>139</v>
      </c>
      <c r="F308" s="145" t="s">
        <v>336</v>
      </c>
      <c r="I308" s="146"/>
      <c r="L308" s="31"/>
      <c r="M308" s="147"/>
      <c r="T308" s="55"/>
      <c r="AT308" s="16" t="s">
        <v>139</v>
      </c>
      <c r="AU308" s="16" t="s">
        <v>90</v>
      </c>
    </row>
    <row r="309" spans="2:65" s="1" customFormat="1" ht="11.25">
      <c r="B309" s="31"/>
      <c r="D309" s="148" t="s">
        <v>141</v>
      </c>
      <c r="F309" s="149" t="s">
        <v>337</v>
      </c>
      <c r="I309" s="146"/>
      <c r="L309" s="31"/>
      <c r="M309" s="147"/>
      <c r="T309" s="55"/>
      <c r="AT309" s="16" t="s">
        <v>141</v>
      </c>
      <c r="AU309" s="16" t="s">
        <v>90</v>
      </c>
    </row>
    <row r="310" spans="2:65" s="12" customFormat="1" ht="11.25">
      <c r="B310" s="150"/>
      <c r="D310" s="144" t="s">
        <v>143</v>
      </c>
      <c r="E310" s="151" t="s">
        <v>1</v>
      </c>
      <c r="F310" s="152" t="s">
        <v>321</v>
      </c>
      <c r="H310" s="151" t="s">
        <v>1</v>
      </c>
      <c r="I310" s="153"/>
      <c r="L310" s="150"/>
      <c r="M310" s="154"/>
      <c r="T310" s="155"/>
      <c r="AT310" s="151" t="s">
        <v>143</v>
      </c>
      <c r="AU310" s="151" t="s">
        <v>90</v>
      </c>
      <c r="AV310" s="12" t="s">
        <v>88</v>
      </c>
      <c r="AW310" s="12" t="s">
        <v>36</v>
      </c>
      <c r="AX310" s="12" t="s">
        <v>80</v>
      </c>
      <c r="AY310" s="151" t="s">
        <v>130</v>
      </c>
    </row>
    <row r="311" spans="2:65" s="12" customFormat="1" ht="11.25">
      <c r="B311" s="150"/>
      <c r="D311" s="144" t="s">
        <v>143</v>
      </c>
      <c r="E311" s="151" t="s">
        <v>1</v>
      </c>
      <c r="F311" s="152" t="s">
        <v>145</v>
      </c>
      <c r="H311" s="151" t="s">
        <v>1</v>
      </c>
      <c r="I311" s="153"/>
      <c r="L311" s="150"/>
      <c r="M311" s="154"/>
      <c r="T311" s="155"/>
      <c r="AT311" s="151" t="s">
        <v>143</v>
      </c>
      <c r="AU311" s="151" t="s">
        <v>90</v>
      </c>
      <c r="AV311" s="12" t="s">
        <v>88</v>
      </c>
      <c r="AW311" s="12" t="s">
        <v>36</v>
      </c>
      <c r="AX311" s="12" t="s">
        <v>80</v>
      </c>
      <c r="AY311" s="151" t="s">
        <v>130</v>
      </c>
    </row>
    <row r="312" spans="2:65" s="13" customFormat="1" ht="11.25">
      <c r="B312" s="156"/>
      <c r="D312" s="144" t="s">
        <v>143</v>
      </c>
      <c r="E312" s="157" t="s">
        <v>1</v>
      </c>
      <c r="F312" s="158" t="s">
        <v>338</v>
      </c>
      <c r="H312" s="159">
        <v>36.299999999999997</v>
      </c>
      <c r="I312" s="160"/>
      <c r="L312" s="156"/>
      <c r="M312" s="161"/>
      <c r="T312" s="162"/>
      <c r="AT312" s="157" t="s">
        <v>143</v>
      </c>
      <c r="AU312" s="157" t="s">
        <v>90</v>
      </c>
      <c r="AV312" s="13" t="s">
        <v>90</v>
      </c>
      <c r="AW312" s="13" t="s">
        <v>36</v>
      </c>
      <c r="AX312" s="13" t="s">
        <v>80</v>
      </c>
      <c r="AY312" s="157" t="s">
        <v>130</v>
      </c>
    </row>
    <row r="313" spans="2:65" s="12" customFormat="1" ht="11.25">
      <c r="B313" s="150"/>
      <c r="D313" s="144" t="s">
        <v>143</v>
      </c>
      <c r="E313" s="151" t="s">
        <v>1</v>
      </c>
      <c r="F313" s="152" t="s">
        <v>203</v>
      </c>
      <c r="H313" s="151" t="s">
        <v>1</v>
      </c>
      <c r="I313" s="153"/>
      <c r="L313" s="150"/>
      <c r="M313" s="154"/>
      <c r="T313" s="155"/>
      <c r="AT313" s="151" t="s">
        <v>143</v>
      </c>
      <c r="AU313" s="151" t="s">
        <v>90</v>
      </c>
      <c r="AV313" s="12" t="s">
        <v>88</v>
      </c>
      <c r="AW313" s="12" t="s">
        <v>36</v>
      </c>
      <c r="AX313" s="12" t="s">
        <v>80</v>
      </c>
      <c r="AY313" s="151" t="s">
        <v>130</v>
      </c>
    </row>
    <row r="314" spans="2:65" s="13" customFormat="1" ht="11.25">
      <c r="B314" s="156"/>
      <c r="D314" s="144" t="s">
        <v>143</v>
      </c>
      <c r="E314" s="157" t="s">
        <v>1</v>
      </c>
      <c r="F314" s="158" t="s">
        <v>339</v>
      </c>
      <c r="H314" s="159">
        <v>7.92</v>
      </c>
      <c r="I314" s="160"/>
      <c r="L314" s="156"/>
      <c r="M314" s="161"/>
      <c r="T314" s="162"/>
      <c r="AT314" s="157" t="s">
        <v>143</v>
      </c>
      <c r="AU314" s="157" t="s">
        <v>90</v>
      </c>
      <c r="AV314" s="13" t="s">
        <v>90</v>
      </c>
      <c r="AW314" s="13" t="s">
        <v>36</v>
      </c>
      <c r="AX314" s="13" t="s">
        <v>80</v>
      </c>
      <c r="AY314" s="157" t="s">
        <v>130</v>
      </c>
    </row>
    <row r="315" spans="2:65" s="12" customFormat="1" ht="11.25">
      <c r="B315" s="150"/>
      <c r="D315" s="144" t="s">
        <v>143</v>
      </c>
      <c r="E315" s="151" t="s">
        <v>1</v>
      </c>
      <c r="F315" s="152" t="s">
        <v>271</v>
      </c>
      <c r="H315" s="151" t="s">
        <v>1</v>
      </c>
      <c r="I315" s="153"/>
      <c r="L315" s="150"/>
      <c r="M315" s="154"/>
      <c r="T315" s="155"/>
      <c r="AT315" s="151" t="s">
        <v>143</v>
      </c>
      <c r="AU315" s="151" t="s">
        <v>90</v>
      </c>
      <c r="AV315" s="12" t="s">
        <v>88</v>
      </c>
      <c r="AW315" s="12" t="s">
        <v>36</v>
      </c>
      <c r="AX315" s="12" t="s">
        <v>80</v>
      </c>
      <c r="AY315" s="151" t="s">
        <v>130</v>
      </c>
    </row>
    <row r="316" spans="2:65" s="13" customFormat="1" ht="11.25">
      <c r="B316" s="156"/>
      <c r="D316" s="144" t="s">
        <v>143</v>
      </c>
      <c r="E316" s="157" t="s">
        <v>1</v>
      </c>
      <c r="F316" s="158" t="s">
        <v>340</v>
      </c>
      <c r="H316" s="159">
        <v>3.3</v>
      </c>
      <c r="I316" s="160"/>
      <c r="L316" s="156"/>
      <c r="M316" s="161"/>
      <c r="T316" s="162"/>
      <c r="AT316" s="157" t="s">
        <v>143</v>
      </c>
      <c r="AU316" s="157" t="s">
        <v>90</v>
      </c>
      <c r="AV316" s="13" t="s">
        <v>90</v>
      </c>
      <c r="AW316" s="13" t="s">
        <v>36</v>
      </c>
      <c r="AX316" s="13" t="s">
        <v>80</v>
      </c>
      <c r="AY316" s="157" t="s">
        <v>130</v>
      </c>
    </row>
    <row r="317" spans="2:65" s="14" customFormat="1" ht="11.25">
      <c r="B317" s="163"/>
      <c r="D317" s="144" t="s">
        <v>143</v>
      </c>
      <c r="E317" s="164" t="s">
        <v>1</v>
      </c>
      <c r="F317" s="165" t="s">
        <v>152</v>
      </c>
      <c r="H317" s="166">
        <v>47.519999999999996</v>
      </c>
      <c r="I317" s="167"/>
      <c r="L317" s="163"/>
      <c r="M317" s="168"/>
      <c r="T317" s="169"/>
      <c r="AT317" s="164" t="s">
        <v>143</v>
      </c>
      <c r="AU317" s="164" t="s">
        <v>90</v>
      </c>
      <c r="AV317" s="14" t="s">
        <v>137</v>
      </c>
      <c r="AW317" s="14" t="s">
        <v>36</v>
      </c>
      <c r="AX317" s="14" t="s">
        <v>88</v>
      </c>
      <c r="AY317" s="164" t="s">
        <v>130</v>
      </c>
    </row>
    <row r="318" spans="2:65" s="1" customFormat="1" ht="16.5" customHeight="1">
      <c r="B318" s="31"/>
      <c r="C318" s="170" t="s">
        <v>341</v>
      </c>
      <c r="D318" s="170" t="s">
        <v>327</v>
      </c>
      <c r="E318" s="171" t="s">
        <v>342</v>
      </c>
      <c r="F318" s="172" t="s">
        <v>343</v>
      </c>
      <c r="G318" s="173" t="s">
        <v>304</v>
      </c>
      <c r="H318" s="174">
        <v>95.04</v>
      </c>
      <c r="I318" s="175"/>
      <c r="J318" s="176">
        <f>ROUND(I318*H318,2)</f>
        <v>0</v>
      </c>
      <c r="K318" s="172" t="s">
        <v>136</v>
      </c>
      <c r="L318" s="177"/>
      <c r="M318" s="178" t="s">
        <v>1</v>
      </c>
      <c r="N318" s="179" t="s">
        <v>45</v>
      </c>
      <c r="P318" s="140">
        <f>O318*H318</f>
        <v>0</v>
      </c>
      <c r="Q318" s="140">
        <v>1</v>
      </c>
      <c r="R318" s="140">
        <f>Q318*H318</f>
        <v>95.04</v>
      </c>
      <c r="S318" s="140">
        <v>0</v>
      </c>
      <c r="T318" s="141">
        <f>S318*H318</f>
        <v>0</v>
      </c>
      <c r="AR318" s="142" t="s">
        <v>205</v>
      </c>
      <c r="AT318" s="142" t="s">
        <v>327</v>
      </c>
      <c r="AU318" s="142" t="s">
        <v>90</v>
      </c>
      <c r="AY318" s="16" t="s">
        <v>130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6" t="s">
        <v>88</v>
      </c>
      <c r="BK318" s="143">
        <f>ROUND(I318*H318,2)</f>
        <v>0</v>
      </c>
      <c r="BL318" s="16" t="s">
        <v>137</v>
      </c>
      <c r="BM318" s="142" t="s">
        <v>344</v>
      </c>
    </row>
    <row r="319" spans="2:65" s="1" customFormat="1" ht="11.25">
      <c r="B319" s="31"/>
      <c r="D319" s="144" t="s">
        <v>139</v>
      </c>
      <c r="F319" s="145" t="s">
        <v>343</v>
      </c>
      <c r="I319" s="146"/>
      <c r="L319" s="31"/>
      <c r="M319" s="147"/>
      <c r="T319" s="55"/>
      <c r="AT319" s="16" t="s">
        <v>139</v>
      </c>
      <c r="AU319" s="16" t="s">
        <v>90</v>
      </c>
    </row>
    <row r="320" spans="2:65" s="13" customFormat="1" ht="11.25">
      <c r="B320" s="156"/>
      <c r="D320" s="144" t="s">
        <v>143</v>
      </c>
      <c r="F320" s="158" t="s">
        <v>345</v>
      </c>
      <c r="H320" s="159">
        <v>95.04</v>
      </c>
      <c r="I320" s="160"/>
      <c r="L320" s="156"/>
      <c r="M320" s="161"/>
      <c r="T320" s="162"/>
      <c r="AT320" s="157" t="s">
        <v>143</v>
      </c>
      <c r="AU320" s="157" t="s">
        <v>90</v>
      </c>
      <c r="AV320" s="13" t="s">
        <v>90</v>
      </c>
      <c r="AW320" s="13" t="s">
        <v>4</v>
      </c>
      <c r="AX320" s="13" t="s">
        <v>88</v>
      </c>
      <c r="AY320" s="157" t="s">
        <v>130</v>
      </c>
    </row>
    <row r="321" spans="2:65" s="1" customFormat="1" ht="33" customHeight="1">
      <c r="B321" s="31"/>
      <c r="C321" s="170" t="s">
        <v>346</v>
      </c>
      <c r="D321" s="170" t="s">
        <v>327</v>
      </c>
      <c r="E321" s="171" t="s">
        <v>347</v>
      </c>
      <c r="F321" s="172" t="s">
        <v>348</v>
      </c>
      <c r="G321" s="173" t="s">
        <v>170</v>
      </c>
      <c r="H321" s="174">
        <v>13</v>
      </c>
      <c r="I321" s="175"/>
      <c r="J321" s="176">
        <f>ROUND(I321*H321,2)</f>
        <v>0</v>
      </c>
      <c r="K321" s="172" t="s">
        <v>136</v>
      </c>
      <c r="L321" s="177"/>
      <c r="M321" s="178" t="s">
        <v>1</v>
      </c>
      <c r="N321" s="179" t="s">
        <v>45</v>
      </c>
      <c r="P321" s="140">
        <f>O321*H321</f>
        <v>0</v>
      </c>
      <c r="Q321" s="140">
        <v>6.8999999999999997E-4</v>
      </c>
      <c r="R321" s="140">
        <f>Q321*H321</f>
        <v>8.9699999999999988E-3</v>
      </c>
      <c r="S321" s="140">
        <v>0</v>
      </c>
      <c r="T321" s="141">
        <f>S321*H321</f>
        <v>0</v>
      </c>
      <c r="AR321" s="142" t="s">
        <v>205</v>
      </c>
      <c r="AT321" s="142" t="s">
        <v>327</v>
      </c>
      <c r="AU321" s="142" t="s">
        <v>90</v>
      </c>
      <c r="AY321" s="16" t="s">
        <v>130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6" t="s">
        <v>88</v>
      </c>
      <c r="BK321" s="143">
        <f>ROUND(I321*H321,2)</f>
        <v>0</v>
      </c>
      <c r="BL321" s="16" t="s">
        <v>137</v>
      </c>
      <c r="BM321" s="142" t="s">
        <v>349</v>
      </c>
    </row>
    <row r="322" spans="2:65" s="1" customFormat="1" ht="19.5">
      <c r="B322" s="31"/>
      <c r="D322" s="144" t="s">
        <v>139</v>
      </c>
      <c r="F322" s="145" t="s">
        <v>348</v>
      </c>
      <c r="I322" s="146"/>
      <c r="L322" s="31"/>
      <c r="M322" s="147"/>
      <c r="T322" s="55"/>
      <c r="AT322" s="16" t="s">
        <v>139</v>
      </c>
      <c r="AU322" s="16" t="s">
        <v>90</v>
      </c>
    </row>
    <row r="323" spans="2:65" s="12" customFormat="1" ht="11.25">
      <c r="B323" s="150"/>
      <c r="D323" s="144" t="s">
        <v>143</v>
      </c>
      <c r="E323" s="151" t="s">
        <v>1</v>
      </c>
      <c r="F323" s="152" t="s">
        <v>350</v>
      </c>
      <c r="H323" s="151" t="s">
        <v>1</v>
      </c>
      <c r="I323" s="153"/>
      <c r="L323" s="150"/>
      <c r="M323" s="154"/>
      <c r="T323" s="155"/>
      <c r="AT323" s="151" t="s">
        <v>143</v>
      </c>
      <c r="AU323" s="151" t="s">
        <v>90</v>
      </c>
      <c r="AV323" s="12" t="s">
        <v>88</v>
      </c>
      <c r="AW323" s="12" t="s">
        <v>36</v>
      </c>
      <c r="AX323" s="12" t="s">
        <v>80</v>
      </c>
      <c r="AY323" s="151" t="s">
        <v>130</v>
      </c>
    </row>
    <row r="324" spans="2:65" s="12" customFormat="1" ht="11.25">
      <c r="B324" s="150"/>
      <c r="D324" s="144" t="s">
        <v>143</v>
      </c>
      <c r="E324" s="151" t="s">
        <v>1</v>
      </c>
      <c r="F324" s="152" t="s">
        <v>351</v>
      </c>
      <c r="H324" s="151" t="s">
        <v>1</v>
      </c>
      <c r="I324" s="153"/>
      <c r="L324" s="150"/>
      <c r="M324" s="154"/>
      <c r="T324" s="155"/>
      <c r="AT324" s="151" t="s">
        <v>143</v>
      </c>
      <c r="AU324" s="151" t="s">
        <v>90</v>
      </c>
      <c r="AV324" s="12" t="s">
        <v>88</v>
      </c>
      <c r="AW324" s="12" t="s">
        <v>36</v>
      </c>
      <c r="AX324" s="12" t="s">
        <v>80</v>
      </c>
      <c r="AY324" s="151" t="s">
        <v>130</v>
      </c>
    </row>
    <row r="325" spans="2:65" s="13" customFormat="1" ht="11.25">
      <c r="B325" s="156"/>
      <c r="D325" s="144" t="s">
        <v>143</v>
      </c>
      <c r="E325" s="157" t="s">
        <v>1</v>
      </c>
      <c r="F325" s="158" t="s">
        <v>352</v>
      </c>
      <c r="H325" s="159">
        <v>3</v>
      </c>
      <c r="I325" s="160"/>
      <c r="L325" s="156"/>
      <c r="M325" s="161"/>
      <c r="T325" s="162"/>
      <c r="AT325" s="157" t="s">
        <v>143</v>
      </c>
      <c r="AU325" s="157" t="s">
        <v>90</v>
      </c>
      <c r="AV325" s="13" t="s">
        <v>90</v>
      </c>
      <c r="AW325" s="13" t="s">
        <v>36</v>
      </c>
      <c r="AX325" s="13" t="s">
        <v>80</v>
      </c>
      <c r="AY325" s="157" t="s">
        <v>130</v>
      </c>
    </row>
    <row r="326" spans="2:65" s="12" customFormat="1" ht="11.25">
      <c r="B326" s="150"/>
      <c r="D326" s="144" t="s">
        <v>143</v>
      </c>
      <c r="E326" s="151" t="s">
        <v>1</v>
      </c>
      <c r="F326" s="152" t="s">
        <v>203</v>
      </c>
      <c r="H326" s="151" t="s">
        <v>1</v>
      </c>
      <c r="I326" s="153"/>
      <c r="L326" s="150"/>
      <c r="M326" s="154"/>
      <c r="T326" s="155"/>
      <c r="AT326" s="151" t="s">
        <v>143</v>
      </c>
      <c r="AU326" s="151" t="s">
        <v>90</v>
      </c>
      <c r="AV326" s="12" t="s">
        <v>88</v>
      </c>
      <c r="AW326" s="12" t="s">
        <v>36</v>
      </c>
      <c r="AX326" s="12" t="s">
        <v>80</v>
      </c>
      <c r="AY326" s="151" t="s">
        <v>130</v>
      </c>
    </row>
    <row r="327" spans="2:65" s="13" customFormat="1" ht="11.25">
      <c r="B327" s="156"/>
      <c r="D327" s="144" t="s">
        <v>143</v>
      </c>
      <c r="E327" s="157" t="s">
        <v>1</v>
      </c>
      <c r="F327" s="158" t="s">
        <v>353</v>
      </c>
      <c r="H327" s="159">
        <v>10</v>
      </c>
      <c r="I327" s="160"/>
      <c r="L327" s="156"/>
      <c r="M327" s="161"/>
      <c r="T327" s="162"/>
      <c r="AT327" s="157" t="s">
        <v>143</v>
      </c>
      <c r="AU327" s="157" t="s">
        <v>90</v>
      </c>
      <c r="AV327" s="13" t="s">
        <v>90</v>
      </c>
      <c r="AW327" s="13" t="s">
        <v>36</v>
      </c>
      <c r="AX327" s="13" t="s">
        <v>80</v>
      </c>
      <c r="AY327" s="157" t="s">
        <v>130</v>
      </c>
    </row>
    <row r="328" spans="2:65" s="14" customFormat="1" ht="11.25">
      <c r="B328" s="163"/>
      <c r="D328" s="144" t="s">
        <v>143</v>
      </c>
      <c r="E328" s="164" t="s">
        <v>1</v>
      </c>
      <c r="F328" s="165" t="s">
        <v>152</v>
      </c>
      <c r="H328" s="166">
        <v>13</v>
      </c>
      <c r="I328" s="167"/>
      <c r="L328" s="163"/>
      <c r="M328" s="168"/>
      <c r="T328" s="169"/>
      <c r="AT328" s="164" t="s">
        <v>143</v>
      </c>
      <c r="AU328" s="164" t="s">
        <v>90</v>
      </c>
      <c r="AV328" s="14" t="s">
        <v>137</v>
      </c>
      <c r="AW328" s="14" t="s">
        <v>36</v>
      </c>
      <c r="AX328" s="14" t="s">
        <v>88</v>
      </c>
      <c r="AY328" s="164" t="s">
        <v>130</v>
      </c>
    </row>
    <row r="329" spans="2:65" s="11" customFormat="1" ht="22.9" customHeight="1">
      <c r="B329" s="119"/>
      <c r="D329" s="120" t="s">
        <v>79</v>
      </c>
      <c r="E329" s="129" t="s">
        <v>90</v>
      </c>
      <c r="F329" s="129" t="s">
        <v>354</v>
      </c>
      <c r="I329" s="122"/>
      <c r="J329" s="130">
        <f>BK329</f>
        <v>0</v>
      </c>
      <c r="L329" s="119"/>
      <c r="M329" s="124"/>
      <c r="P329" s="125">
        <f>SUM(P330:P338)</f>
        <v>0</v>
      </c>
      <c r="R329" s="125">
        <f>SUM(R330:R338)</f>
        <v>24.562800000000003</v>
      </c>
      <c r="T329" s="126">
        <f>SUM(T330:T338)</f>
        <v>0</v>
      </c>
      <c r="AR329" s="120" t="s">
        <v>88</v>
      </c>
      <c r="AT329" s="127" t="s">
        <v>79</v>
      </c>
      <c r="AU329" s="127" t="s">
        <v>88</v>
      </c>
      <c r="AY329" s="120" t="s">
        <v>130</v>
      </c>
      <c r="BK329" s="128">
        <f>SUM(BK330:BK338)</f>
        <v>0</v>
      </c>
    </row>
    <row r="330" spans="2:65" s="1" customFormat="1" ht="37.9" customHeight="1">
      <c r="B330" s="31"/>
      <c r="C330" s="131" t="s">
        <v>355</v>
      </c>
      <c r="D330" s="131" t="s">
        <v>132</v>
      </c>
      <c r="E330" s="132" t="s">
        <v>356</v>
      </c>
      <c r="F330" s="133" t="s">
        <v>357</v>
      </c>
      <c r="G330" s="134" t="s">
        <v>170</v>
      </c>
      <c r="H330" s="135">
        <v>120</v>
      </c>
      <c r="I330" s="136"/>
      <c r="J330" s="137">
        <f>ROUND(I330*H330,2)</f>
        <v>0</v>
      </c>
      <c r="K330" s="133" t="s">
        <v>136</v>
      </c>
      <c r="L330" s="31"/>
      <c r="M330" s="138" t="s">
        <v>1</v>
      </c>
      <c r="N330" s="139" t="s">
        <v>45</v>
      </c>
      <c r="P330" s="140">
        <f>O330*H330</f>
        <v>0</v>
      </c>
      <c r="Q330" s="140">
        <v>0.20469000000000001</v>
      </c>
      <c r="R330" s="140">
        <f>Q330*H330</f>
        <v>24.562800000000003</v>
      </c>
      <c r="S330" s="140">
        <v>0</v>
      </c>
      <c r="T330" s="141">
        <f>S330*H330</f>
        <v>0</v>
      </c>
      <c r="AR330" s="142" t="s">
        <v>137</v>
      </c>
      <c r="AT330" s="142" t="s">
        <v>132</v>
      </c>
      <c r="AU330" s="142" t="s">
        <v>90</v>
      </c>
      <c r="AY330" s="16" t="s">
        <v>130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88</v>
      </c>
      <c r="BK330" s="143">
        <f>ROUND(I330*H330,2)</f>
        <v>0</v>
      </c>
      <c r="BL330" s="16" t="s">
        <v>137</v>
      </c>
      <c r="BM330" s="142" t="s">
        <v>358</v>
      </c>
    </row>
    <row r="331" spans="2:65" s="1" customFormat="1" ht="39">
      <c r="B331" s="31"/>
      <c r="D331" s="144" t="s">
        <v>139</v>
      </c>
      <c r="F331" s="145" t="s">
        <v>359</v>
      </c>
      <c r="I331" s="146"/>
      <c r="L331" s="31"/>
      <c r="M331" s="147"/>
      <c r="T331" s="55"/>
      <c r="AT331" s="16" t="s">
        <v>139</v>
      </c>
      <c r="AU331" s="16" t="s">
        <v>90</v>
      </c>
    </row>
    <row r="332" spans="2:65" s="1" customFormat="1" ht="11.25">
      <c r="B332" s="31"/>
      <c r="D332" s="148" t="s">
        <v>141</v>
      </c>
      <c r="F332" s="149" t="s">
        <v>360</v>
      </c>
      <c r="I332" s="146"/>
      <c r="L332" s="31"/>
      <c r="M332" s="147"/>
      <c r="T332" s="55"/>
      <c r="AT332" s="16" t="s">
        <v>141</v>
      </c>
      <c r="AU332" s="16" t="s">
        <v>90</v>
      </c>
    </row>
    <row r="333" spans="2:65" s="12" customFormat="1" ht="11.25">
      <c r="B333" s="150"/>
      <c r="D333" s="144" t="s">
        <v>143</v>
      </c>
      <c r="E333" s="151" t="s">
        <v>1</v>
      </c>
      <c r="F333" s="152" t="s">
        <v>361</v>
      </c>
      <c r="H333" s="151" t="s">
        <v>1</v>
      </c>
      <c r="I333" s="153"/>
      <c r="L333" s="150"/>
      <c r="M333" s="154"/>
      <c r="T333" s="155"/>
      <c r="AT333" s="151" t="s">
        <v>143</v>
      </c>
      <c r="AU333" s="151" t="s">
        <v>90</v>
      </c>
      <c r="AV333" s="12" t="s">
        <v>88</v>
      </c>
      <c r="AW333" s="12" t="s">
        <v>36</v>
      </c>
      <c r="AX333" s="12" t="s">
        <v>80</v>
      </c>
      <c r="AY333" s="151" t="s">
        <v>130</v>
      </c>
    </row>
    <row r="334" spans="2:65" s="12" customFormat="1" ht="11.25">
      <c r="B334" s="150"/>
      <c r="D334" s="144" t="s">
        <v>143</v>
      </c>
      <c r="E334" s="151" t="s">
        <v>1</v>
      </c>
      <c r="F334" s="152" t="s">
        <v>145</v>
      </c>
      <c r="H334" s="151" t="s">
        <v>1</v>
      </c>
      <c r="I334" s="153"/>
      <c r="L334" s="150"/>
      <c r="M334" s="154"/>
      <c r="T334" s="155"/>
      <c r="AT334" s="151" t="s">
        <v>143</v>
      </c>
      <c r="AU334" s="151" t="s">
        <v>90</v>
      </c>
      <c r="AV334" s="12" t="s">
        <v>88</v>
      </c>
      <c r="AW334" s="12" t="s">
        <v>36</v>
      </c>
      <c r="AX334" s="12" t="s">
        <v>80</v>
      </c>
      <c r="AY334" s="151" t="s">
        <v>130</v>
      </c>
    </row>
    <row r="335" spans="2:65" s="13" customFormat="1" ht="11.25">
      <c r="B335" s="156"/>
      <c r="D335" s="144" t="s">
        <v>143</v>
      </c>
      <c r="E335" s="157" t="s">
        <v>1</v>
      </c>
      <c r="F335" s="158" t="s">
        <v>362</v>
      </c>
      <c r="H335" s="159">
        <v>110</v>
      </c>
      <c r="I335" s="160"/>
      <c r="L335" s="156"/>
      <c r="M335" s="161"/>
      <c r="T335" s="162"/>
      <c r="AT335" s="157" t="s">
        <v>143</v>
      </c>
      <c r="AU335" s="157" t="s">
        <v>90</v>
      </c>
      <c r="AV335" s="13" t="s">
        <v>90</v>
      </c>
      <c r="AW335" s="13" t="s">
        <v>36</v>
      </c>
      <c r="AX335" s="13" t="s">
        <v>80</v>
      </c>
      <c r="AY335" s="157" t="s">
        <v>130</v>
      </c>
    </row>
    <row r="336" spans="2:65" s="12" customFormat="1" ht="11.25">
      <c r="B336" s="150"/>
      <c r="D336" s="144" t="s">
        <v>143</v>
      </c>
      <c r="E336" s="151" t="s">
        <v>1</v>
      </c>
      <c r="F336" s="152" t="s">
        <v>271</v>
      </c>
      <c r="H336" s="151" t="s">
        <v>1</v>
      </c>
      <c r="I336" s="153"/>
      <c r="L336" s="150"/>
      <c r="M336" s="154"/>
      <c r="T336" s="155"/>
      <c r="AT336" s="151" t="s">
        <v>143</v>
      </c>
      <c r="AU336" s="151" t="s">
        <v>90</v>
      </c>
      <c r="AV336" s="12" t="s">
        <v>88</v>
      </c>
      <c r="AW336" s="12" t="s">
        <v>36</v>
      </c>
      <c r="AX336" s="12" t="s">
        <v>80</v>
      </c>
      <c r="AY336" s="151" t="s">
        <v>130</v>
      </c>
    </row>
    <row r="337" spans="2:65" s="13" customFormat="1" ht="11.25">
      <c r="B337" s="156"/>
      <c r="D337" s="144" t="s">
        <v>143</v>
      </c>
      <c r="E337" s="157" t="s">
        <v>1</v>
      </c>
      <c r="F337" s="158" t="s">
        <v>220</v>
      </c>
      <c r="H337" s="159">
        <v>10</v>
      </c>
      <c r="I337" s="160"/>
      <c r="L337" s="156"/>
      <c r="M337" s="161"/>
      <c r="T337" s="162"/>
      <c r="AT337" s="157" t="s">
        <v>143</v>
      </c>
      <c r="AU337" s="157" t="s">
        <v>90</v>
      </c>
      <c r="AV337" s="13" t="s">
        <v>90</v>
      </c>
      <c r="AW337" s="13" t="s">
        <v>36</v>
      </c>
      <c r="AX337" s="13" t="s">
        <v>80</v>
      </c>
      <c r="AY337" s="157" t="s">
        <v>130</v>
      </c>
    </row>
    <row r="338" spans="2:65" s="14" customFormat="1" ht="11.25">
      <c r="B338" s="163"/>
      <c r="D338" s="144" t="s">
        <v>143</v>
      </c>
      <c r="E338" s="164" t="s">
        <v>1</v>
      </c>
      <c r="F338" s="165" t="s">
        <v>152</v>
      </c>
      <c r="H338" s="166">
        <v>120</v>
      </c>
      <c r="I338" s="167"/>
      <c r="L338" s="163"/>
      <c r="M338" s="168"/>
      <c r="T338" s="169"/>
      <c r="AT338" s="164" t="s">
        <v>143</v>
      </c>
      <c r="AU338" s="164" t="s">
        <v>90</v>
      </c>
      <c r="AV338" s="14" t="s">
        <v>137</v>
      </c>
      <c r="AW338" s="14" t="s">
        <v>36</v>
      </c>
      <c r="AX338" s="14" t="s">
        <v>88</v>
      </c>
      <c r="AY338" s="164" t="s">
        <v>130</v>
      </c>
    </row>
    <row r="339" spans="2:65" s="11" customFormat="1" ht="22.9" customHeight="1">
      <c r="B339" s="119"/>
      <c r="D339" s="120" t="s">
        <v>79</v>
      </c>
      <c r="E339" s="129" t="s">
        <v>137</v>
      </c>
      <c r="F339" s="129" t="s">
        <v>363</v>
      </c>
      <c r="I339" s="122"/>
      <c r="J339" s="130">
        <f>BK339</f>
        <v>0</v>
      </c>
      <c r="L339" s="119"/>
      <c r="M339" s="124"/>
      <c r="P339" s="125">
        <f>SUM(P340:P377)</f>
        <v>0</v>
      </c>
      <c r="R339" s="125">
        <f>SUM(R340:R377)</f>
        <v>3.6028640000000001E-2</v>
      </c>
      <c r="T339" s="126">
        <f>SUM(T340:T377)</f>
        <v>0</v>
      </c>
      <c r="AR339" s="120" t="s">
        <v>88</v>
      </c>
      <c r="AT339" s="127" t="s">
        <v>79</v>
      </c>
      <c r="AU339" s="127" t="s">
        <v>88</v>
      </c>
      <c r="AY339" s="120" t="s">
        <v>130</v>
      </c>
      <c r="BK339" s="128">
        <f>SUM(BK340:BK377)</f>
        <v>0</v>
      </c>
    </row>
    <row r="340" spans="2:65" s="1" customFormat="1" ht="16.5" customHeight="1">
      <c r="B340" s="31"/>
      <c r="C340" s="131" t="s">
        <v>364</v>
      </c>
      <c r="D340" s="131" t="s">
        <v>132</v>
      </c>
      <c r="E340" s="132" t="s">
        <v>365</v>
      </c>
      <c r="F340" s="133" t="s">
        <v>366</v>
      </c>
      <c r="G340" s="134" t="s">
        <v>257</v>
      </c>
      <c r="H340" s="135">
        <v>15.84</v>
      </c>
      <c r="I340" s="136"/>
      <c r="J340" s="137">
        <f>ROUND(I340*H340,2)</f>
        <v>0</v>
      </c>
      <c r="K340" s="133" t="s">
        <v>136</v>
      </c>
      <c r="L340" s="31"/>
      <c r="M340" s="138" t="s">
        <v>1</v>
      </c>
      <c r="N340" s="139" t="s">
        <v>45</v>
      </c>
      <c r="P340" s="140">
        <f>O340*H340</f>
        <v>0</v>
      </c>
      <c r="Q340" s="140">
        <v>0</v>
      </c>
      <c r="R340" s="140">
        <f>Q340*H340</f>
        <v>0</v>
      </c>
      <c r="S340" s="140">
        <v>0</v>
      </c>
      <c r="T340" s="141">
        <f>S340*H340</f>
        <v>0</v>
      </c>
      <c r="AR340" s="142" t="s">
        <v>137</v>
      </c>
      <c r="AT340" s="142" t="s">
        <v>132</v>
      </c>
      <c r="AU340" s="142" t="s">
        <v>90</v>
      </c>
      <c r="AY340" s="16" t="s">
        <v>130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6" t="s">
        <v>88</v>
      </c>
      <c r="BK340" s="143">
        <f>ROUND(I340*H340,2)</f>
        <v>0</v>
      </c>
      <c r="BL340" s="16" t="s">
        <v>137</v>
      </c>
      <c r="BM340" s="142" t="s">
        <v>367</v>
      </c>
    </row>
    <row r="341" spans="2:65" s="1" customFormat="1" ht="19.5">
      <c r="B341" s="31"/>
      <c r="D341" s="144" t="s">
        <v>139</v>
      </c>
      <c r="F341" s="145" t="s">
        <v>368</v>
      </c>
      <c r="I341" s="146"/>
      <c r="L341" s="31"/>
      <c r="M341" s="147"/>
      <c r="T341" s="55"/>
      <c r="AT341" s="16" t="s">
        <v>139</v>
      </c>
      <c r="AU341" s="16" t="s">
        <v>90</v>
      </c>
    </row>
    <row r="342" spans="2:65" s="1" customFormat="1" ht="11.25">
      <c r="B342" s="31"/>
      <c r="D342" s="148" t="s">
        <v>141</v>
      </c>
      <c r="F342" s="149" t="s">
        <v>369</v>
      </c>
      <c r="I342" s="146"/>
      <c r="L342" s="31"/>
      <c r="M342" s="147"/>
      <c r="T342" s="55"/>
      <c r="AT342" s="16" t="s">
        <v>141</v>
      </c>
      <c r="AU342" s="16" t="s">
        <v>90</v>
      </c>
    </row>
    <row r="343" spans="2:65" s="12" customFormat="1" ht="11.25">
      <c r="B343" s="150"/>
      <c r="D343" s="144" t="s">
        <v>143</v>
      </c>
      <c r="E343" s="151" t="s">
        <v>1</v>
      </c>
      <c r="F343" s="152" t="s">
        <v>321</v>
      </c>
      <c r="H343" s="151" t="s">
        <v>1</v>
      </c>
      <c r="I343" s="153"/>
      <c r="L343" s="150"/>
      <c r="M343" s="154"/>
      <c r="T343" s="155"/>
      <c r="AT343" s="151" t="s">
        <v>143</v>
      </c>
      <c r="AU343" s="151" t="s">
        <v>90</v>
      </c>
      <c r="AV343" s="12" t="s">
        <v>88</v>
      </c>
      <c r="AW343" s="12" t="s">
        <v>36</v>
      </c>
      <c r="AX343" s="12" t="s">
        <v>80</v>
      </c>
      <c r="AY343" s="151" t="s">
        <v>130</v>
      </c>
    </row>
    <row r="344" spans="2:65" s="12" customFormat="1" ht="11.25">
      <c r="B344" s="150"/>
      <c r="D344" s="144" t="s">
        <v>143</v>
      </c>
      <c r="E344" s="151" t="s">
        <v>1</v>
      </c>
      <c r="F344" s="152" t="s">
        <v>145</v>
      </c>
      <c r="H344" s="151" t="s">
        <v>1</v>
      </c>
      <c r="I344" s="153"/>
      <c r="L344" s="150"/>
      <c r="M344" s="154"/>
      <c r="T344" s="155"/>
      <c r="AT344" s="151" t="s">
        <v>143</v>
      </c>
      <c r="AU344" s="151" t="s">
        <v>90</v>
      </c>
      <c r="AV344" s="12" t="s">
        <v>88</v>
      </c>
      <c r="AW344" s="12" t="s">
        <v>36</v>
      </c>
      <c r="AX344" s="12" t="s">
        <v>80</v>
      </c>
      <c r="AY344" s="151" t="s">
        <v>130</v>
      </c>
    </row>
    <row r="345" spans="2:65" s="13" customFormat="1" ht="11.25">
      <c r="B345" s="156"/>
      <c r="D345" s="144" t="s">
        <v>143</v>
      </c>
      <c r="E345" s="157" t="s">
        <v>1</v>
      </c>
      <c r="F345" s="158" t="s">
        <v>370</v>
      </c>
      <c r="H345" s="159">
        <v>12.1</v>
      </c>
      <c r="I345" s="160"/>
      <c r="L345" s="156"/>
      <c r="M345" s="161"/>
      <c r="T345" s="162"/>
      <c r="AT345" s="157" t="s">
        <v>143</v>
      </c>
      <c r="AU345" s="157" t="s">
        <v>90</v>
      </c>
      <c r="AV345" s="13" t="s">
        <v>90</v>
      </c>
      <c r="AW345" s="13" t="s">
        <v>36</v>
      </c>
      <c r="AX345" s="13" t="s">
        <v>80</v>
      </c>
      <c r="AY345" s="157" t="s">
        <v>130</v>
      </c>
    </row>
    <row r="346" spans="2:65" s="12" customFormat="1" ht="11.25">
      <c r="B346" s="150"/>
      <c r="D346" s="144" t="s">
        <v>143</v>
      </c>
      <c r="E346" s="151" t="s">
        <v>1</v>
      </c>
      <c r="F346" s="152" t="s">
        <v>203</v>
      </c>
      <c r="H346" s="151" t="s">
        <v>1</v>
      </c>
      <c r="I346" s="153"/>
      <c r="L346" s="150"/>
      <c r="M346" s="154"/>
      <c r="T346" s="155"/>
      <c r="AT346" s="151" t="s">
        <v>143</v>
      </c>
      <c r="AU346" s="151" t="s">
        <v>90</v>
      </c>
      <c r="AV346" s="12" t="s">
        <v>88</v>
      </c>
      <c r="AW346" s="12" t="s">
        <v>36</v>
      </c>
      <c r="AX346" s="12" t="s">
        <v>80</v>
      </c>
      <c r="AY346" s="151" t="s">
        <v>130</v>
      </c>
    </row>
    <row r="347" spans="2:65" s="13" customFormat="1" ht="11.25">
      <c r="B347" s="156"/>
      <c r="D347" s="144" t="s">
        <v>143</v>
      </c>
      <c r="E347" s="157" t="s">
        <v>1</v>
      </c>
      <c r="F347" s="158" t="s">
        <v>371</v>
      </c>
      <c r="H347" s="159">
        <v>2.64</v>
      </c>
      <c r="I347" s="160"/>
      <c r="L347" s="156"/>
      <c r="M347" s="161"/>
      <c r="T347" s="162"/>
      <c r="AT347" s="157" t="s">
        <v>143</v>
      </c>
      <c r="AU347" s="157" t="s">
        <v>90</v>
      </c>
      <c r="AV347" s="13" t="s">
        <v>90</v>
      </c>
      <c r="AW347" s="13" t="s">
        <v>36</v>
      </c>
      <c r="AX347" s="13" t="s">
        <v>80</v>
      </c>
      <c r="AY347" s="157" t="s">
        <v>130</v>
      </c>
    </row>
    <row r="348" spans="2:65" s="12" customFormat="1" ht="11.25">
      <c r="B348" s="150"/>
      <c r="D348" s="144" t="s">
        <v>143</v>
      </c>
      <c r="E348" s="151" t="s">
        <v>1</v>
      </c>
      <c r="F348" s="152" t="s">
        <v>271</v>
      </c>
      <c r="H348" s="151" t="s">
        <v>1</v>
      </c>
      <c r="I348" s="153"/>
      <c r="L348" s="150"/>
      <c r="M348" s="154"/>
      <c r="T348" s="155"/>
      <c r="AT348" s="151" t="s">
        <v>143</v>
      </c>
      <c r="AU348" s="151" t="s">
        <v>90</v>
      </c>
      <c r="AV348" s="12" t="s">
        <v>88</v>
      </c>
      <c r="AW348" s="12" t="s">
        <v>36</v>
      </c>
      <c r="AX348" s="12" t="s">
        <v>80</v>
      </c>
      <c r="AY348" s="151" t="s">
        <v>130</v>
      </c>
    </row>
    <row r="349" spans="2:65" s="13" customFormat="1" ht="11.25">
      <c r="B349" s="156"/>
      <c r="D349" s="144" t="s">
        <v>143</v>
      </c>
      <c r="E349" s="157" t="s">
        <v>1</v>
      </c>
      <c r="F349" s="158" t="s">
        <v>372</v>
      </c>
      <c r="H349" s="159">
        <v>1.1000000000000001</v>
      </c>
      <c r="I349" s="160"/>
      <c r="L349" s="156"/>
      <c r="M349" s="161"/>
      <c r="T349" s="162"/>
      <c r="AT349" s="157" t="s">
        <v>143</v>
      </c>
      <c r="AU349" s="157" t="s">
        <v>90</v>
      </c>
      <c r="AV349" s="13" t="s">
        <v>90</v>
      </c>
      <c r="AW349" s="13" t="s">
        <v>36</v>
      </c>
      <c r="AX349" s="13" t="s">
        <v>80</v>
      </c>
      <c r="AY349" s="157" t="s">
        <v>130</v>
      </c>
    </row>
    <row r="350" spans="2:65" s="14" customFormat="1" ht="11.25">
      <c r="B350" s="163"/>
      <c r="D350" s="144" t="s">
        <v>143</v>
      </c>
      <c r="E350" s="164" t="s">
        <v>1</v>
      </c>
      <c r="F350" s="165" t="s">
        <v>152</v>
      </c>
      <c r="H350" s="166">
        <v>15.84</v>
      </c>
      <c r="I350" s="167"/>
      <c r="L350" s="163"/>
      <c r="M350" s="168"/>
      <c r="T350" s="169"/>
      <c r="AT350" s="164" t="s">
        <v>143</v>
      </c>
      <c r="AU350" s="164" t="s">
        <v>90</v>
      </c>
      <c r="AV350" s="14" t="s">
        <v>137</v>
      </c>
      <c r="AW350" s="14" t="s">
        <v>36</v>
      </c>
      <c r="AX350" s="14" t="s">
        <v>88</v>
      </c>
      <c r="AY350" s="164" t="s">
        <v>130</v>
      </c>
    </row>
    <row r="351" spans="2:65" s="1" customFormat="1" ht="33" customHeight="1">
      <c r="B351" s="31"/>
      <c r="C351" s="131" t="s">
        <v>373</v>
      </c>
      <c r="D351" s="131" t="s">
        <v>132</v>
      </c>
      <c r="E351" s="132" t="s">
        <v>374</v>
      </c>
      <c r="F351" s="133" t="s">
        <v>375</v>
      </c>
      <c r="G351" s="134" t="s">
        <v>257</v>
      </c>
      <c r="H351" s="135">
        <v>0.3</v>
      </c>
      <c r="I351" s="136"/>
      <c r="J351" s="137">
        <f>ROUND(I351*H351,2)</f>
        <v>0</v>
      </c>
      <c r="K351" s="133" t="s">
        <v>136</v>
      </c>
      <c r="L351" s="31"/>
      <c r="M351" s="138" t="s">
        <v>1</v>
      </c>
      <c r="N351" s="139" t="s">
        <v>45</v>
      </c>
      <c r="P351" s="140">
        <f>O351*H351</f>
        <v>0</v>
      </c>
      <c r="Q351" s="140">
        <v>0</v>
      </c>
      <c r="R351" s="140">
        <f>Q351*H351</f>
        <v>0</v>
      </c>
      <c r="S351" s="140">
        <v>0</v>
      </c>
      <c r="T351" s="141">
        <f>S351*H351</f>
        <v>0</v>
      </c>
      <c r="AR351" s="142" t="s">
        <v>137</v>
      </c>
      <c r="AT351" s="142" t="s">
        <v>132</v>
      </c>
      <c r="AU351" s="142" t="s">
        <v>90</v>
      </c>
      <c r="AY351" s="16" t="s">
        <v>130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6" t="s">
        <v>88</v>
      </c>
      <c r="BK351" s="143">
        <f>ROUND(I351*H351,2)</f>
        <v>0</v>
      </c>
      <c r="BL351" s="16" t="s">
        <v>137</v>
      </c>
      <c r="BM351" s="142" t="s">
        <v>376</v>
      </c>
    </row>
    <row r="352" spans="2:65" s="1" customFormat="1" ht="29.25">
      <c r="B352" s="31"/>
      <c r="D352" s="144" t="s">
        <v>139</v>
      </c>
      <c r="F352" s="145" t="s">
        <v>377</v>
      </c>
      <c r="I352" s="146"/>
      <c r="L352" s="31"/>
      <c r="M352" s="147"/>
      <c r="T352" s="55"/>
      <c r="AT352" s="16" t="s">
        <v>139</v>
      </c>
      <c r="AU352" s="16" t="s">
        <v>90</v>
      </c>
    </row>
    <row r="353" spans="2:65" s="1" customFormat="1" ht="11.25">
      <c r="B353" s="31"/>
      <c r="D353" s="148" t="s">
        <v>141</v>
      </c>
      <c r="F353" s="149" t="s">
        <v>378</v>
      </c>
      <c r="I353" s="146"/>
      <c r="L353" s="31"/>
      <c r="M353" s="147"/>
      <c r="T353" s="55"/>
      <c r="AT353" s="16" t="s">
        <v>141</v>
      </c>
      <c r="AU353" s="16" t="s">
        <v>90</v>
      </c>
    </row>
    <row r="354" spans="2:65" s="12" customFormat="1" ht="11.25">
      <c r="B354" s="150"/>
      <c r="D354" s="144" t="s">
        <v>143</v>
      </c>
      <c r="E354" s="151" t="s">
        <v>1</v>
      </c>
      <c r="F354" s="152" t="s">
        <v>379</v>
      </c>
      <c r="H354" s="151" t="s">
        <v>1</v>
      </c>
      <c r="I354" s="153"/>
      <c r="L354" s="150"/>
      <c r="M354" s="154"/>
      <c r="T354" s="155"/>
      <c r="AT354" s="151" t="s">
        <v>143</v>
      </c>
      <c r="AU354" s="151" t="s">
        <v>90</v>
      </c>
      <c r="AV354" s="12" t="s">
        <v>88</v>
      </c>
      <c r="AW354" s="12" t="s">
        <v>36</v>
      </c>
      <c r="AX354" s="12" t="s">
        <v>80</v>
      </c>
      <c r="AY354" s="151" t="s">
        <v>130</v>
      </c>
    </row>
    <row r="355" spans="2:65" s="12" customFormat="1" ht="11.25">
      <c r="B355" s="150"/>
      <c r="D355" s="144" t="s">
        <v>143</v>
      </c>
      <c r="E355" s="151" t="s">
        <v>1</v>
      </c>
      <c r="F355" s="152" t="s">
        <v>380</v>
      </c>
      <c r="H355" s="151" t="s">
        <v>1</v>
      </c>
      <c r="I355" s="153"/>
      <c r="L355" s="150"/>
      <c r="M355" s="154"/>
      <c r="T355" s="155"/>
      <c r="AT355" s="151" t="s">
        <v>143</v>
      </c>
      <c r="AU355" s="151" t="s">
        <v>90</v>
      </c>
      <c r="AV355" s="12" t="s">
        <v>88</v>
      </c>
      <c r="AW355" s="12" t="s">
        <v>36</v>
      </c>
      <c r="AX355" s="12" t="s">
        <v>80</v>
      </c>
      <c r="AY355" s="151" t="s">
        <v>130</v>
      </c>
    </row>
    <row r="356" spans="2:65" s="13" customFormat="1" ht="11.25">
      <c r="B356" s="156"/>
      <c r="D356" s="144" t="s">
        <v>143</v>
      </c>
      <c r="E356" s="157" t="s">
        <v>1</v>
      </c>
      <c r="F356" s="158" t="s">
        <v>381</v>
      </c>
      <c r="H356" s="159">
        <v>0.26200000000000001</v>
      </c>
      <c r="I356" s="160"/>
      <c r="L356" s="156"/>
      <c r="M356" s="161"/>
      <c r="T356" s="162"/>
      <c r="AT356" s="157" t="s">
        <v>143</v>
      </c>
      <c r="AU356" s="157" t="s">
        <v>90</v>
      </c>
      <c r="AV356" s="13" t="s">
        <v>90</v>
      </c>
      <c r="AW356" s="13" t="s">
        <v>36</v>
      </c>
      <c r="AX356" s="13" t="s">
        <v>80</v>
      </c>
      <c r="AY356" s="157" t="s">
        <v>130</v>
      </c>
    </row>
    <row r="357" spans="2:65" s="12" customFormat="1" ht="11.25">
      <c r="B357" s="150"/>
      <c r="D357" s="144" t="s">
        <v>143</v>
      </c>
      <c r="E357" s="151" t="s">
        <v>1</v>
      </c>
      <c r="F357" s="152" t="s">
        <v>382</v>
      </c>
      <c r="H357" s="151" t="s">
        <v>1</v>
      </c>
      <c r="I357" s="153"/>
      <c r="L357" s="150"/>
      <c r="M357" s="154"/>
      <c r="T357" s="155"/>
      <c r="AT357" s="151" t="s">
        <v>143</v>
      </c>
      <c r="AU357" s="151" t="s">
        <v>90</v>
      </c>
      <c r="AV357" s="12" t="s">
        <v>88</v>
      </c>
      <c r="AW357" s="12" t="s">
        <v>36</v>
      </c>
      <c r="AX357" s="12" t="s">
        <v>80</v>
      </c>
      <c r="AY357" s="151" t="s">
        <v>130</v>
      </c>
    </row>
    <row r="358" spans="2:65" s="13" customFormat="1" ht="11.25">
      <c r="B358" s="156"/>
      <c r="D358" s="144" t="s">
        <v>143</v>
      </c>
      <c r="E358" s="157" t="s">
        <v>1</v>
      </c>
      <c r="F358" s="158" t="s">
        <v>383</v>
      </c>
      <c r="H358" s="159">
        <v>3.7999999999999999E-2</v>
      </c>
      <c r="I358" s="160"/>
      <c r="L358" s="156"/>
      <c r="M358" s="161"/>
      <c r="T358" s="162"/>
      <c r="AT358" s="157" t="s">
        <v>143</v>
      </c>
      <c r="AU358" s="157" t="s">
        <v>90</v>
      </c>
      <c r="AV358" s="13" t="s">
        <v>90</v>
      </c>
      <c r="AW358" s="13" t="s">
        <v>36</v>
      </c>
      <c r="AX358" s="13" t="s">
        <v>80</v>
      </c>
      <c r="AY358" s="157" t="s">
        <v>130</v>
      </c>
    </row>
    <row r="359" spans="2:65" s="14" customFormat="1" ht="11.25">
      <c r="B359" s="163"/>
      <c r="D359" s="144" t="s">
        <v>143</v>
      </c>
      <c r="E359" s="164" t="s">
        <v>1</v>
      </c>
      <c r="F359" s="165" t="s">
        <v>152</v>
      </c>
      <c r="H359" s="166">
        <v>0.3</v>
      </c>
      <c r="I359" s="167"/>
      <c r="L359" s="163"/>
      <c r="M359" s="168"/>
      <c r="T359" s="169"/>
      <c r="AT359" s="164" t="s">
        <v>143</v>
      </c>
      <c r="AU359" s="164" t="s">
        <v>90</v>
      </c>
      <c r="AV359" s="14" t="s">
        <v>137</v>
      </c>
      <c r="AW359" s="14" t="s">
        <v>36</v>
      </c>
      <c r="AX359" s="14" t="s">
        <v>88</v>
      </c>
      <c r="AY359" s="164" t="s">
        <v>130</v>
      </c>
    </row>
    <row r="360" spans="2:65" s="1" customFormat="1" ht="24.2" customHeight="1">
      <c r="B360" s="31"/>
      <c r="C360" s="131" t="s">
        <v>384</v>
      </c>
      <c r="D360" s="131" t="s">
        <v>132</v>
      </c>
      <c r="E360" s="132" t="s">
        <v>385</v>
      </c>
      <c r="F360" s="133" t="s">
        <v>386</v>
      </c>
      <c r="G360" s="134" t="s">
        <v>135</v>
      </c>
      <c r="H360" s="135">
        <v>2.7130000000000001</v>
      </c>
      <c r="I360" s="136"/>
      <c r="J360" s="137">
        <f>ROUND(I360*H360,2)</f>
        <v>0</v>
      </c>
      <c r="K360" s="133" t="s">
        <v>136</v>
      </c>
      <c r="L360" s="31"/>
      <c r="M360" s="138" t="s">
        <v>1</v>
      </c>
      <c r="N360" s="139" t="s">
        <v>45</v>
      </c>
      <c r="P360" s="140">
        <f>O360*H360</f>
        <v>0</v>
      </c>
      <c r="Q360" s="140">
        <v>1.328E-2</v>
      </c>
      <c r="R360" s="140">
        <f>Q360*H360</f>
        <v>3.6028640000000001E-2</v>
      </c>
      <c r="S360" s="140">
        <v>0</v>
      </c>
      <c r="T360" s="141">
        <f>S360*H360</f>
        <v>0</v>
      </c>
      <c r="AR360" s="142" t="s">
        <v>137</v>
      </c>
      <c r="AT360" s="142" t="s">
        <v>132</v>
      </c>
      <c r="AU360" s="142" t="s">
        <v>90</v>
      </c>
      <c r="AY360" s="16" t="s">
        <v>130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6" t="s">
        <v>88</v>
      </c>
      <c r="BK360" s="143">
        <f>ROUND(I360*H360,2)</f>
        <v>0</v>
      </c>
      <c r="BL360" s="16" t="s">
        <v>137</v>
      </c>
      <c r="BM360" s="142" t="s">
        <v>387</v>
      </c>
    </row>
    <row r="361" spans="2:65" s="1" customFormat="1" ht="19.5">
      <c r="B361" s="31"/>
      <c r="D361" s="144" t="s">
        <v>139</v>
      </c>
      <c r="F361" s="145" t="s">
        <v>388</v>
      </c>
      <c r="I361" s="146"/>
      <c r="L361" s="31"/>
      <c r="M361" s="147"/>
      <c r="T361" s="55"/>
      <c r="AT361" s="16" t="s">
        <v>139</v>
      </c>
      <c r="AU361" s="16" t="s">
        <v>90</v>
      </c>
    </row>
    <row r="362" spans="2:65" s="1" customFormat="1" ht="11.25">
      <c r="B362" s="31"/>
      <c r="D362" s="148" t="s">
        <v>141</v>
      </c>
      <c r="F362" s="149" t="s">
        <v>389</v>
      </c>
      <c r="I362" s="146"/>
      <c r="L362" s="31"/>
      <c r="M362" s="147"/>
      <c r="T362" s="55"/>
      <c r="AT362" s="16" t="s">
        <v>141</v>
      </c>
      <c r="AU362" s="16" t="s">
        <v>90</v>
      </c>
    </row>
    <row r="363" spans="2:65" s="12" customFormat="1" ht="11.25">
      <c r="B363" s="150"/>
      <c r="D363" s="144" t="s">
        <v>143</v>
      </c>
      <c r="E363" s="151" t="s">
        <v>1</v>
      </c>
      <c r="F363" s="152" t="s">
        <v>379</v>
      </c>
      <c r="H363" s="151" t="s">
        <v>1</v>
      </c>
      <c r="I363" s="153"/>
      <c r="L363" s="150"/>
      <c r="M363" s="154"/>
      <c r="T363" s="155"/>
      <c r="AT363" s="151" t="s">
        <v>143</v>
      </c>
      <c r="AU363" s="151" t="s">
        <v>90</v>
      </c>
      <c r="AV363" s="12" t="s">
        <v>88</v>
      </c>
      <c r="AW363" s="12" t="s">
        <v>36</v>
      </c>
      <c r="AX363" s="12" t="s">
        <v>80</v>
      </c>
      <c r="AY363" s="151" t="s">
        <v>130</v>
      </c>
    </row>
    <row r="364" spans="2:65" s="12" customFormat="1" ht="11.25">
      <c r="B364" s="150"/>
      <c r="D364" s="144" t="s">
        <v>143</v>
      </c>
      <c r="E364" s="151" t="s">
        <v>1</v>
      </c>
      <c r="F364" s="152" t="s">
        <v>380</v>
      </c>
      <c r="H364" s="151" t="s">
        <v>1</v>
      </c>
      <c r="I364" s="153"/>
      <c r="L364" s="150"/>
      <c r="M364" s="154"/>
      <c r="T364" s="155"/>
      <c r="AT364" s="151" t="s">
        <v>143</v>
      </c>
      <c r="AU364" s="151" t="s">
        <v>90</v>
      </c>
      <c r="AV364" s="12" t="s">
        <v>88</v>
      </c>
      <c r="AW364" s="12" t="s">
        <v>36</v>
      </c>
      <c r="AX364" s="12" t="s">
        <v>80</v>
      </c>
      <c r="AY364" s="151" t="s">
        <v>130</v>
      </c>
    </row>
    <row r="365" spans="2:65" s="13" customFormat="1" ht="11.25">
      <c r="B365" s="156"/>
      <c r="D365" s="144" t="s">
        <v>143</v>
      </c>
      <c r="E365" s="157" t="s">
        <v>1</v>
      </c>
      <c r="F365" s="158" t="s">
        <v>390</v>
      </c>
      <c r="H365" s="159">
        <v>1.4530000000000001</v>
      </c>
      <c r="I365" s="160"/>
      <c r="L365" s="156"/>
      <c r="M365" s="161"/>
      <c r="T365" s="162"/>
      <c r="AT365" s="157" t="s">
        <v>143</v>
      </c>
      <c r="AU365" s="157" t="s">
        <v>90</v>
      </c>
      <c r="AV365" s="13" t="s">
        <v>90</v>
      </c>
      <c r="AW365" s="13" t="s">
        <v>36</v>
      </c>
      <c r="AX365" s="13" t="s">
        <v>80</v>
      </c>
      <c r="AY365" s="157" t="s">
        <v>130</v>
      </c>
    </row>
    <row r="366" spans="2:65" s="12" customFormat="1" ht="11.25">
      <c r="B366" s="150"/>
      <c r="D366" s="144" t="s">
        <v>143</v>
      </c>
      <c r="E366" s="151" t="s">
        <v>1</v>
      </c>
      <c r="F366" s="152" t="s">
        <v>382</v>
      </c>
      <c r="H366" s="151" t="s">
        <v>1</v>
      </c>
      <c r="I366" s="153"/>
      <c r="L366" s="150"/>
      <c r="M366" s="154"/>
      <c r="T366" s="155"/>
      <c r="AT366" s="151" t="s">
        <v>143</v>
      </c>
      <c r="AU366" s="151" t="s">
        <v>90</v>
      </c>
      <c r="AV366" s="12" t="s">
        <v>88</v>
      </c>
      <c r="AW366" s="12" t="s">
        <v>36</v>
      </c>
      <c r="AX366" s="12" t="s">
        <v>80</v>
      </c>
      <c r="AY366" s="151" t="s">
        <v>130</v>
      </c>
    </row>
    <row r="367" spans="2:65" s="13" customFormat="1" ht="11.25">
      <c r="B367" s="156"/>
      <c r="D367" s="144" t="s">
        <v>143</v>
      </c>
      <c r="E367" s="157" t="s">
        <v>1</v>
      </c>
      <c r="F367" s="158" t="s">
        <v>391</v>
      </c>
      <c r="H367" s="159">
        <v>1.26</v>
      </c>
      <c r="I367" s="160"/>
      <c r="L367" s="156"/>
      <c r="M367" s="161"/>
      <c r="T367" s="162"/>
      <c r="AT367" s="157" t="s">
        <v>143</v>
      </c>
      <c r="AU367" s="157" t="s">
        <v>90</v>
      </c>
      <c r="AV367" s="13" t="s">
        <v>90</v>
      </c>
      <c r="AW367" s="13" t="s">
        <v>36</v>
      </c>
      <c r="AX367" s="13" t="s">
        <v>80</v>
      </c>
      <c r="AY367" s="157" t="s">
        <v>130</v>
      </c>
    </row>
    <row r="368" spans="2:65" s="14" customFormat="1" ht="11.25">
      <c r="B368" s="163"/>
      <c r="D368" s="144" t="s">
        <v>143</v>
      </c>
      <c r="E368" s="164" t="s">
        <v>1</v>
      </c>
      <c r="F368" s="165" t="s">
        <v>152</v>
      </c>
      <c r="H368" s="166">
        <v>2.7130000000000001</v>
      </c>
      <c r="I368" s="167"/>
      <c r="L368" s="163"/>
      <c r="M368" s="168"/>
      <c r="T368" s="169"/>
      <c r="AT368" s="164" t="s">
        <v>143</v>
      </c>
      <c r="AU368" s="164" t="s">
        <v>90</v>
      </c>
      <c r="AV368" s="14" t="s">
        <v>137</v>
      </c>
      <c r="AW368" s="14" t="s">
        <v>36</v>
      </c>
      <c r="AX368" s="14" t="s">
        <v>88</v>
      </c>
      <c r="AY368" s="164" t="s">
        <v>130</v>
      </c>
    </row>
    <row r="369" spans="2:65" s="1" customFormat="1" ht="24.2" customHeight="1">
      <c r="B369" s="31"/>
      <c r="C369" s="131" t="s">
        <v>392</v>
      </c>
      <c r="D369" s="131" t="s">
        <v>132</v>
      </c>
      <c r="E369" s="132" t="s">
        <v>393</v>
      </c>
      <c r="F369" s="133" t="s">
        <v>394</v>
      </c>
      <c r="G369" s="134" t="s">
        <v>135</v>
      </c>
      <c r="H369" s="135">
        <v>2.7130000000000001</v>
      </c>
      <c r="I369" s="136"/>
      <c r="J369" s="137">
        <f>ROUND(I369*H369,2)</f>
        <v>0</v>
      </c>
      <c r="K369" s="133" t="s">
        <v>136</v>
      </c>
      <c r="L369" s="31"/>
      <c r="M369" s="138" t="s">
        <v>1</v>
      </c>
      <c r="N369" s="139" t="s">
        <v>45</v>
      </c>
      <c r="P369" s="140">
        <f>O369*H369</f>
        <v>0</v>
      </c>
      <c r="Q369" s="140">
        <v>0</v>
      </c>
      <c r="R369" s="140">
        <f>Q369*H369</f>
        <v>0</v>
      </c>
      <c r="S369" s="140">
        <v>0</v>
      </c>
      <c r="T369" s="141">
        <f>S369*H369</f>
        <v>0</v>
      </c>
      <c r="AR369" s="142" t="s">
        <v>137</v>
      </c>
      <c r="AT369" s="142" t="s">
        <v>132</v>
      </c>
      <c r="AU369" s="142" t="s">
        <v>90</v>
      </c>
      <c r="AY369" s="16" t="s">
        <v>130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6" t="s">
        <v>88</v>
      </c>
      <c r="BK369" s="143">
        <f>ROUND(I369*H369,2)</f>
        <v>0</v>
      </c>
      <c r="BL369" s="16" t="s">
        <v>137</v>
      </c>
      <c r="BM369" s="142" t="s">
        <v>395</v>
      </c>
    </row>
    <row r="370" spans="2:65" s="1" customFormat="1" ht="19.5">
      <c r="B370" s="31"/>
      <c r="D370" s="144" t="s">
        <v>139</v>
      </c>
      <c r="F370" s="145" t="s">
        <v>396</v>
      </c>
      <c r="I370" s="146"/>
      <c r="L370" s="31"/>
      <c r="M370" s="147"/>
      <c r="T370" s="55"/>
      <c r="AT370" s="16" t="s">
        <v>139</v>
      </c>
      <c r="AU370" s="16" t="s">
        <v>90</v>
      </c>
    </row>
    <row r="371" spans="2:65" s="1" customFormat="1" ht="11.25">
      <c r="B371" s="31"/>
      <c r="D371" s="148" t="s">
        <v>141</v>
      </c>
      <c r="F371" s="149" t="s">
        <v>397</v>
      </c>
      <c r="I371" s="146"/>
      <c r="L371" s="31"/>
      <c r="M371" s="147"/>
      <c r="T371" s="55"/>
      <c r="AT371" s="16" t="s">
        <v>141</v>
      </c>
      <c r="AU371" s="16" t="s">
        <v>90</v>
      </c>
    </row>
    <row r="372" spans="2:65" s="12" customFormat="1" ht="11.25">
      <c r="B372" s="150"/>
      <c r="D372" s="144" t="s">
        <v>143</v>
      </c>
      <c r="E372" s="151" t="s">
        <v>1</v>
      </c>
      <c r="F372" s="152" t="s">
        <v>379</v>
      </c>
      <c r="H372" s="151" t="s">
        <v>1</v>
      </c>
      <c r="I372" s="153"/>
      <c r="L372" s="150"/>
      <c r="M372" s="154"/>
      <c r="T372" s="155"/>
      <c r="AT372" s="151" t="s">
        <v>143</v>
      </c>
      <c r="AU372" s="151" t="s">
        <v>90</v>
      </c>
      <c r="AV372" s="12" t="s">
        <v>88</v>
      </c>
      <c r="AW372" s="12" t="s">
        <v>36</v>
      </c>
      <c r="AX372" s="12" t="s">
        <v>80</v>
      </c>
      <c r="AY372" s="151" t="s">
        <v>130</v>
      </c>
    </row>
    <row r="373" spans="2:65" s="12" customFormat="1" ht="11.25">
      <c r="B373" s="150"/>
      <c r="D373" s="144" t="s">
        <v>143</v>
      </c>
      <c r="E373" s="151" t="s">
        <v>1</v>
      </c>
      <c r="F373" s="152" t="s">
        <v>380</v>
      </c>
      <c r="H373" s="151" t="s">
        <v>1</v>
      </c>
      <c r="I373" s="153"/>
      <c r="L373" s="150"/>
      <c r="M373" s="154"/>
      <c r="T373" s="155"/>
      <c r="AT373" s="151" t="s">
        <v>143</v>
      </c>
      <c r="AU373" s="151" t="s">
        <v>90</v>
      </c>
      <c r="AV373" s="12" t="s">
        <v>88</v>
      </c>
      <c r="AW373" s="12" t="s">
        <v>36</v>
      </c>
      <c r="AX373" s="12" t="s">
        <v>80</v>
      </c>
      <c r="AY373" s="151" t="s">
        <v>130</v>
      </c>
    </row>
    <row r="374" spans="2:65" s="13" customFormat="1" ht="11.25">
      <c r="B374" s="156"/>
      <c r="D374" s="144" t="s">
        <v>143</v>
      </c>
      <c r="E374" s="157" t="s">
        <v>1</v>
      </c>
      <c r="F374" s="158" t="s">
        <v>390</v>
      </c>
      <c r="H374" s="159">
        <v>1.4530000000000001</v>
      </c>
      <c r="I374" s="160"/>
      <c r="L374" s="156"/>
      <c r="M374" s="161"/>
      <c r="T374" s="162"/>
      <c r="AT374" s="157" t="s">
        <v>143</v>
      </c>
      <c r="AU374" s="157" t="s">
        <v>90</v>
      </c>
      <c r="AV374" s="13" t="s">
        <v>90</v>
      </c>
      <c r="AW374" s="13" t="s">
        <v>36</v>
      </c>
      <c r="AX374" s="13" t="s">
        <v>80</v>
      </c>
      <c r="AY374" s="157" t="s">
        <v>130</v>
      </c>
    </row>
    <row r="375" spans="2:65" s="12" customFormat="1" ht="11.25">
      <c r="B375" s="150"/>
      <c r="D375" s="144" t="s">
        <v>143</v>
      </c>
      <c r="E375" s="151" t="s">
        <v>1</v>
      </c>
      <c r="F375" s="152" t="s">
        <v>382</v>
      </c>
      <c r="H375" s="151" t="s">
        <v>1</v>
      </c>
      <c r="I375" s="153"/>
      <c r="L375" s="150"/>
      <c r="M375" s="154"/>
      <c r="T375" s="155"/>
      <c r="AT375" s="151" t="s">
        <v>143</v>
      </c>
      <c r="AU375" s="151" t="s">
        <v>90</v>
      </c>
      <c r="AV375" s="12" t="s">
        <v>88</v>
      </c>
      <c r="AW375" s="12" t="s">
        <v>36</v>
      </c>
      <c r="AX375" s="12" t="s">
        <v>80</v>
      </c>
      <c r="AY375" s="151" t="s">
        <v>130</v>
      </c>
    </row>
    <row r="376" spans="2:65" s="13" customFormat="1" ht="11.25">
      <c r="B376" s="156"/>
      <c r="D376" s="144" t="s">
        <v>143</v>
      </c>
      <c r="E376" s="157" t="s">
        <v>1</v>
      </c>
      <c r="F376" s="158" t="s">
        <v>391</v>
      </c>
      <c r="H376" s="159">
        <v>1.26</v>
      </c>
      <c r="I376" s="160"/>
      <c r="L376" s="156"/>
      <c r="M376" s="161"/>
      <c r="T376" s="162"/>
      <c r="AT376" s="157" t="s">
        <v>143</v>
      </c>
      <c r="AU376" s="157" t="s">
        <v>90</v>
      </c>
      <c r="AV376" s="13" t="s">
        <v>90</v>
      </c>
      <c r="AW376" s="13" t="s">
        <v>36</v>
      </c>
      <c r="AX376" s="13" t="s">
        <v>80</v>
      </c>
      <c r="AY376" s="157" t="s">
        <v>130</v>
      </c>
    </row>
    <row r="377" spans="2:65" s="14" customFormat="1" ht="11.25">
      <c r="B377" s="163"/>
      <c r="D377" s="144" t="s">
        <v>143</v>
      </c>
      <c r="E377" s="164" t="s">
        <v>1</v>
      </c>
      <c r="F377" s="165" t="s">
        <v>152</v>
      </c>
      <c r="H377" s="166">
        <v>2.7130000000000001</v>
      </c>
      <c r="I377" s="167"/>
      <c r="L377" s="163"/>
      <c r="M377" s="168"/>
      <c r="T377" s="169"/>
      <c r="AT377" s="164" t="s">
        <v>143</v>
      </c>
      <c r="AU377" s="164" t="s">
        <v>90</v>
      </c>
      <c r="AV377" s="14" t="s">
        <v>137</v>
      </c>
      <c r="AW377" s="14" t="s">
        <v>36</v>
      </c>
      <c r="AX377" s="14" t="s">
        <v>88</v>
      </c>
      <c r="AY377" s="164" t="s">
        <v>130</v>
      </c>
    </row>
    <row r="378" spans="2:65" s="11" customFormat="1" ht="22.9" customHeight="1">
      <c r="B378" s="119"/>
      <c r="D378" s="120" t="s">
        <v>79</v>
      </c>
      <c r="E378" s="129" t="s">
        <v>176</v>
      </c>
      <c r="F378" s="129" t="s">
        <v>398</v>
      </c>
      <c r="I378" s="122"/>
      <c r="J378" s="130">
        <f>BK378</f>
        <v>0</v>
      </c>
      <c r="L378" s="119"/>
      <c r="M378" s="124"/>
      <c r="P378" s="125">
        <f>SUM(P379:P442)</f>
        <v>0</v>
      </c>
      <c r="R378" s="125">
        <f>SUM(R379:R442)</f>
        <v>4.4088000000000003</v>
      </c>
      <c r="T378" s="126">
        <f>SUM(T379:T442)</f>
        <v>0</v>
      </c>
      <c r="AR378" s="120" t="s">
        <v>88</v>
      </c>
      <c r="AT378" s="127" t="s">
        <v>79</v>
      </c>
      <c r="AU378" s="127" t="s">
        <v>88</v>
      </c>
      <c r="AY378" s="120" t="s">
        <v>130</v>
      </c>
      <c r="BK378" s="128">
        <f>SUM(BK379:BK442)</f>
        <v>0</v>
      </c>
    </row>
    <row r="379" spans="2:65" s="1" customFormat="1" ht="21.75" customHeight="1">
      <c r="B379" s="31"/>
      <c r="C379" s="131" t="s">
        <v>399</v>
      </c>
      <c r="D379" s="131" t="s">
        <v>132</v>
      </c>
      <c r="E379" s="132" t="s">
        <v>400</v>
      </c>
      <c r="F379" s="133" t="s">
        <v>401</v>
      </c>
      <c r="G379" s="134" t="s">
        <v>135</v>
      </c>
      <c r="H379" s="135">
        <v>2.2000000000000002</v>
      </c>
      <c r="I379" s="136"/>
      <c r="J379" s="137">
        <f>ROUND(I379*H379,2)</f>
        <v>0</v>
      </c>
      <c r="K379" s="133" t="s">
        <v>136</v>
      </c>
      <c r="L379" s="31"/>
      <c r="M379" s="138" t="s">
        <v>1</v>
      </c>
      <c r="N379" s="139" t="s">
        <v>45</v>
      </c>
      <c r="P379" s="140">
        <f>O379*H379</f>
        <v>0</v>
      </c>
      <c r="Q379" s="140">
        <v>0</v>
      </c>
      <c r="R379" s="140">
        <f>Q379*H379</f>
        <v>0</v>
      </c>
      <c r="S379" s="140">
        <v>0</v>
      </c>
      <c r="T379" s="141">
        <f>S379*H379</f>
        <v>0</v>
      </c>
      <c r="AR379" s="142" t="s">
        <v>137</v>
      </c>
      <c r="AT379" s="142" t="s">
        <v>132</v>
      </c>
      <c r="AU379" s="142" t="s">
        <v>90</v>
      </c>
      <c r="AY379" s="16" t="s">
        <v>130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6" t="s">
        <v>88</v>
      </c>
      <c r="BK379" s="143">
        <f>ROUND(I379*H379,2)</f>
        <v>0</v>
      </c>
      <c r="BL379" s="16" t="s">
        <v>137</v>
      </c>
      <c r="BM379" s="142" t="s">
        <v>402</v>
      </c>
    </row>
    <row r="380" spans="2:65" s="1" customFormat="1" ht="19.5">
      <c r="B380" s="31"/>
      <c r="D380" s="144" t="s">
        <v>139</v>
      </c>
      <c r="F380" s="145" t="s">
        <v>403</v>
      </c>
      <c r="I380" s="146"/>
      <c r="L380" s="31"/>
      <c r="M380" s="147"/>
      <c r="T380" s="55"/>
      <c r="AT380" s="16" t="s">
        <v>139</v>
      </c>
      <c r="AU380" s="16" t="s">
        <v>90</v>
      </c>
    </row>
    <row r="381" spans="2:65" s="1" customFormat="1" ht="11.25">
      <c r="B381" s="31"/>
      <c r="D381" s="148" t="s">
        <v>141</v>
      </c>
      <c r="F381" s="149" t="s">
        <v>404</v>
      </c>
      <c r="I381" s="146"/>
      <c r="L381" s="31"/>
      <c r="M381" s="147"/>
      <c r="T381" s="55"/>
      <c r="AT381" s="16" t="s">
        <v>141</v>
      </c>
      <c r="AU381" s="16" t="s">
        <v>90</v>
      </c>
    </row>
    <row r="382" spans="2:65" s="12" customFormat="1" ht="11.25">
      <c r="B382" s="150"/>
      <c r="D382" s="144" t="s">
        <v>143</v>
      </c>
      <c r="E382" s="151" t="s">
        <v>1</v>
      </c>
      <c r="F382" s="152" t="s">
        <v>144</v>
      </c>
      <c r="H382" s="151" t="s">
        <v>1</v>
      </c>
      <c r="I382" s="153"/>
      <c r="L382" s="150"/>
      <c r="M382" s="154"/>
      <c r="T382" s="155"/>
      <c r="AT382" s="151" t="s">
        <v>143</v>
      </c>
      <c r="AU382" s="151" t="s">
        <v>90</v>
      </c>
      <c r="AV382" s="12" t="s">
        <v>88</v>
      </c>
      <c r="AW382" s="12" t="s">
        <v>36</v>
      </c>
      <c r="AX382" s="12" t="s">
        <v>80</v>
      </c>
      <c r="AY382" s="151" t="s">
        <v>130</v>
      </c>
    </row>
    <row r="383" spans="2:65" s="12" customFormat="1" ht="11.25">
      <c r="B383" s="150"/>
      <c r="D383" s="144" t="s">
        <v>143</v>
      </c>
      <c r="E383" s="151" t="s">
        <v>1</v>
      </c>
      <c r="F383" s="152" t="s">
        <v>145</v>
      </c>
      <c r="H383" s="151" t="s">
        <v>1</v>
      </c>
      <c r="I383" s="153"/>
      <c r="L383" s="150"/>
      <c r="M383" s="154"/>
      <c r="T383" s="155"/>
      <c r="AT383" s="151" t="s">
        <v>143</v>
      </c>
      <c r="AU383" s="151" t="s">
        <v>90</v>
      </c>
      <c r="AV383" s="12" t="s">
        <v>88</v>
      </c>
      <c r="AW383" s="12" t="s">
        <v>36</v>
      </c>
      <c r="AX383" s="12" t="s">
        <v>80</v>
      </c>
      <c r="AY383" s="151" t="s">
        <v>130</v>
      </c>
    </row>
    <row r="384" spans="2:65" s="13" customFormat="1" ht="11.25">
      <c r="B384" s="156"/>
      <c r="D384" s="144" t="s">
        <v>143</v>
      </c>
      <c r="E384" s="157" t="s">
        <v>1</v>
      </c>
      <c r="F384" s="158" t="s">
        <v>405</v>
      </c>
      <c r="H384" s="159">
        <v>2.2000000000000002</v>
      </c>
      <c r="I384" s="160"/>
      <c r="L384" s="156"/>
      <c r="M384" s="161"/>
      <c r="T384" s="162"/>
      <c r="AT384" s="157" t="s">
        <v>143</v>
      </c>
      <c r="AU384" s="157" t="s">
        <v>90</v>
      </c>
      <c r="AV384" s="13" t="s">
        <v>90</v>
      </c>
      <c r="AW384" s="13" t="s">
        <v>36</v>
      </c>
      <c r="AX384" s="13" t="s">
        <v>80</v>
      </c>
      <c r="AY384" s="157" t="s">
        <v>130</v>
      </c>
    </row>
    <row r="385" spans="2:65" s="14" customFormat="1" ht="11.25">
      <c r="B385" s="163"/>
      <c r="D385" s="144" t="s">
        <v>143</v>
      </c>
      <c r="E385" s="164" t="s">
        <v>1</v>
      </c>
      <c r="F385" s="165" t="s">
        <v>152</v>
      </c>
      <c r="H385" s="166">
        <v>2.2000000000000002</v>
      </c>
      <c r="I385" s="167"/>
      <c r="L385" s="163"/>
      <c r="M385" s="168"/>
      <c r="T385" s="169"/>
      <c r="AT385" s="164" t="s">
        <v>143</v>
      </c>
      <c r="AU385" s="164" t="s">
        <v>90</v>
      </c>
      <c r="AV385" s="14" t="s">
        <v>137</v>
      </c>
      <c r="AW385" s="14" t="s">
        <v>36</v>
      </c>
      <c r="AX385" s="14" t="s">
        <v>88</v>
      </c>
      <c r="AY385" s="164" t="s">
        <v>130</v>
      </c>
    </row>
    <row r="386" spans="2:65" s="1" customFormat="1" ht="24.2" customHeight="1">
      <c r="B386" s="31"/>
      <c r="C386" s="131" t="s">
        <v>406</v>
      </c>
      <c r="D386" s="131" t="s">
        <v>132</v>
      </c>
      <c r="E386" s="132" t="s">
        <v>407</v>
      </c>
      <c r="F386" s="133" t="s">
        <v>408</v>
      </c>
      <c r="G386" s="134" t="s">
        <v>135</v>
      </c>
      <c r="H386" s="135">
        <v>246</v>
      </c>
      <c r="I386" s="136"/>
      <c r="J386" s="137">
        <f>ROUND(I386*H386,2)</f>
        <v>0</v>
      </c>
      <c r="K386" s="133" t="s">
        <v>136</v>
      </c>
      <c r="L386" s="31"/>
      <c r="M386" s="138" t="s">
        <v>1</v>
      </c>
      <c r="N386" s="139" t="s">
        <v>45</v>
      </c>
      <c r="P386" s="140">
        <f>O386*H386</f>
        <v>0</v>
      </c>
      <c r="Q386" s="140">
        <v>0</v>
      </c>
      <c r="R386" s="140">
        <f>Q386*H386</f>
        <v>0</v>
      </c>
      <c r="S386" s="140">
        <v>0</v>
      </c>
      <c r="T386" s="141">
        <f>S386*H386</f>
        <v>0</v>
      </c>
      <c r="AR386" s="142" t="s">
        <v>137</v>
      </c>
      <c r="AT386" s="142" t="s">
        <v>132</v>
      </c>
      <c r="AU386" s="142" t="s">
        <v>90</v>
      </c>
      <c r="AY386" s="16" t="s">
        <v>130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88</v>
      </c>
      <c r="BK386" s="143">
        <f>ROUND(I386*H386,2)</f>
        <v>0</v>
      </c>
      <c r="BL386" s="16" t="s">
        <v>137</v>
      </c>
      <c r="BM386" s="142" t="s">
        <v>409</v>
      </c>
    </row>
    <row r="387" spans="2:65" s="1" customFormat="1" ht="19.5">
      <c r="B387" s="31"/>
      <c r="D387" s="144" t="s">
        <v>139</v>
      </c>
      <c r="F387" s="145" t="s">
        <v>410</v>
      </c>
      <c r="I387" s="146"/>
      <c r="L387" s="31"/>
      <c r="M387" s="147"/>
      <c r="T387" s="55"/>
      <c r="AT387" s="16" t="s">
        <v>139</v>
      </c>
      <c r="AU387" s="16" t="s">
        <v>90</v>
      </c>
    </row>
    <row r="388" spans="2:65" s="1" customFormat="1" ht="11.25">
      <c r="B388" s="31"/>
      <c r="D388" s="148" t="s">
        <v>141</v>
      </c>
      <c r="F388" s="149" t="s">
        <v>411</v>
      </c>
      <c r="I388" s="146"/>
      <c r="L388" s="31"/>
      <c r="M388" s="147"/>
      <c r="T388" s="55"/>
      <c r="AT388" s="16" t="s">
        <v>141</v>
      </c>
      <c r="AU388" s="16" t="s">
        <v>90</v>
      </c>
    </row>
    <row r="389" spans="2:65" s="12" customFormat="1" ht="11.25">
      <c r="B389" s="150"/>
      <c r="D389" s="144" t="s">
        <v>143</v>
      </c>
      <c r="E389" s="151" t="s">
        <v>1</v>
      </c>
      <c r="F389" s="152" t="s">
        <v>144</v>
      </c>
      <c r="H389" s="151" t="s">
        <v>1</v>
      </c>
      <c r="I389" s="153"/>
      <c r="L389" s="150"/>
      <c r="M389" s="154"/>
      <c r="T389" s="155"/>
      <c r="AT389" s="151" t="s">
        <v>143</v>
      </c>
      <c r="AU389" s="151" t="s">
        <v>90</v>
      </c>
      <c r="AV389" s="12" t="s">
        <v>88</v>
      </c>
      <c r="AW389" s="12" t="s">
        <v>36</v>
      </c>
      <c r="AX389" s="12" t="s">
        <v>80</v>
      </c>
      <c r="AY389" s="151" t="s">
        <v>130</v>
      </c>
    </row>
    <row r="390" spans="2:65" s="12" customFormat="1" ht="11.25">
      <c r="B390" s="150"/>
      <c r="D390" s="144" t="s">
        <v>143</v>
      </c>
      <c r="E390" s="151" t="s">
        <v>1</v>
      </c>
      <c r="F390" s="152" t="s">
        <v>145</v>
      </c>
      <c r="H390" s="151" t="s">
        <v>1</v>
      </c>
      <c r="I390" s="153"/>
      <c r="L390" s="150"/>
      <c r="M390" s="154"/>
      <c r="T390" s="155"/>
      <c r="AT390" s="151" t="s">
        <v>143</v>
      </c>
      <c r="AU390" s="151" t="s">
        <v>90</v>
      </c>
      <c r="AV390" s="12" t="s">
        <v>88</v>
      </c>
      <c r="AW390" s="12" t="s">
        <v>36</v>
      </c>
      <c r="AX390" s="12" t="s">
        <v>80</v>
      </c>
      <c r="AY390" s="151" t="s">
        <v>130</v>
      </c>
    </row>
    <row r="391" spans="2:65" s="13" customFormat="1" ht="11.25">
      <c r="B391" s="156"/>
      <c r="D391" s="144" t="s">
        <v>143</v>
      </c>
      <c r="E391" s="157" t="s">
        <v>1</v>
      </c>
      <c r="F391" s="158" t="s">
        <v>412</v>
      </c>
      <c r="H391" s="159">
        <v>160</v>
      </c>
      <c r="I391" s="160"/>
      <c r="L391" s="156"/>
      <c r="M391" s="161"/>
      <c r="T391" s="162"/>
      <c r="AT391" s="157" t="s">
        <v>143</v>
      </c>
      <c r="AU391" s="157" t="s">
        <v>90</v>
      </c>
      <c r="AV391" s="13" t="s">
        <v>90</v>
      </c>
      <c r="AW391" s="13" t="s">
        <v>36</v>
      </c>
      <c r="AX391" s="13" t="s">
        <v>80</v>
      </c>
      <c r="AY391" s="157" t="s">
        <v>130</v>
      </c>
    </row>
    <row r="392" spans="2:65" s="12" customFormat="1" ht="11.25">
      <c r="B392" s="150"/>
      <c r="D392" s="144" t="s">
        <v>143</v>
      </c>
      <c r="E392" s="151" t="s">
        <v>1</v>
      </c>
      <c r="F392" s="152" t="s">
        <v>148</v>
      </c>
      <c r="H392" s="151" t="s">
        <v>1</v>
      </c>
      <c r="I392" s="153"/>
      <c r="L392" s="150"/>
      <c r="M392" s="154"/>
      <c r="T392" s="155"/>
      <c r="AT392" s="151" t="s">
        <v>143</v>
      </c>
      <c r="AU392" s="151" t="s">
        <v>90</v>
      </c>
      <c r="AV392" s="12" t="s">
        <v>88</v>
      </c>
      <c r="AW392" s="12" t="s">
        <v>36</v>
      </c>
      <c r="AX392" s="12" t="s">
        <v>80</v>
      </c>
      <c r="AY392" s="151" t="s">
        <v>130</v>
      </c>
    </row>
    <row r="393" spans="2:65" s="13" customFormat="1" ht="11.25">
      <c r="B393" s="156"/>
      <c r="D393" s="144" t="s">
        <v>143</v>
      </c>
      <c r="E393" s="157" t="s">
        <v>1</v>
      </c>
      <c r="F393" s="158" t="s">
        <v>149</v>
      </c>
      <c r="H393" s="159">
        <v>66</v>
      </c>
      <c r="I393" s="160"/>
      <c r="L393" s="156"/>
      <c r="M393" s="161"/>
      <c r="T393" s="162"/>
      <c r="AT393" s="157" t="s">
        <v>143</v>
      </c>
      <c r="AU393" s="157" t="s">
        <v>90</v>
      </c>
      <c r="AV393" s="13" t="s">
        <v>90</v>
      </c>
      <c r="AW393" s="13" t="s">
        <v>36</v>
      </c>
      <c r="AX393" s="13" t="s">
        <v>80</v>
      </c>
      <c r="AY393" s="157" t="s">
        <v>130</v>
      </c>
    </row>
    <row r="394" spans="2:65" s="12" customFormat="1" ht="11.25">
      <c r="B394" s="150"/>
      <c r="D394" s="144" t="s">
        <v>143</v>
      </c>
      <c r="E394" s="151" t="s">
        <v>1</v>
      </c>
      <c r="F394" s="152" t="s">
        <v>150</v>
      </c>
      <c r="H394" s="151" t="s">
        <v>1</v>
      </c>
      <c r="I394" s="153"/>
      <c r="L394" s="150"/>
      <c r="M394" s="154"/>
      <c r="T394" s="155"/>
      <c r="AT394" s="151" t="s">
        <v>143</v>
      </c>
      <c r="AU394" s="151" t="s">
        <v>90</v>
      </c>
      <c r="AV394" s="12" t="s">
        <v>88</v>
      </c>
      <c r="AW394" s="12" t="s">
        <v>36</v>
      </c>
      <c r="AX394" s="12" t="s">
        <v>80</v>
      </c>
      <c r="AY394" s="151" t="s">
        <v>130</v>
      </c>
    </row>
    <row r="395" spans="2:65" s="13" customFormat="1" ht="11.25">
      <c r="B395" s="156"/>
      <c r="D395" s="144" t="s">
        <v>143</v>
      </c>
      <c r="E395" s="157" t="s">
        <v>1</v>
      </c>
      <c r="F395" s="158" t="s">
        <v>151</v>
      </c>
      <c r="H395" s="159">
        <v>20</v>
      </c>
      <c r="I395" s="160"/>
      <c r="L395" s="156"/>
      <c r="M395" s="161"/>
      <c r="T395" s="162"/>
      <c r="AT395" s="157" t="s">
        <v>143</v>
      </c>
      <c r="AU395" s="157" t="s">
        <v>90</v>
      </c>
      <c r="AV395" s="13" t="s">
        <v>90</v>
      </c>
      <c r="AW395" s="13" t="s">
        <v>36</v>
      </c>
      <c r="AX395" s="13" t="s">
        <v>80</v>
      </c>
      <c r="AY395" s="157" t="s">
        <v>130</v>
      </c>
    </row>
    <row r="396" spans="2:65" s="14" customFormat="1" ht="11.25">
      <c r="B396" s="163"/>
      <c r="D396" s="144" t="s">
        <v>143</v>
      </c>
      <c r="E396" s="164" t="s">
        <v>1</v>
      </c>
      <c r="F396" s="165" t="s">
        <v>152</v>
      </c>
      <c r="H396" s="166">
        <v>246</v>
      </c>
      <c r="I396" s="167"/>
      <c r="L396" s="163"/>
      <c r="M396" s="168"/>
      <c r="T396" s="169"/>
      <c r="AT396" s="164" t="s">
        <v>143</v>
      </c>
      <c r="AU396" s="164" t="s">
        <v>90</v>
      </c>
      <c r="AV396" s="14" t="s">
        <v>137</v>
      </c>
      <c r="AW396" s="14" t="s">
        <v>36</v>
      </c>
      <c r="AX396" s="14" t="s">
        <v>88</v>
      </c>
      <c r="AY396" s="164" t="s">
        <v>130</v>
      </c>
    </row>
    <row r="397" spans="2:65" s="1" customFormat="1" ht="21.75" customHeight="1">
      <c r="B397" s="31"/>
      <c r="C397" s="131" t="s">
        <v>413</v>
      </c>
      <c r="D397" s="131" t="s">
        <v>132</v>
      </c>
      <c r="E397" s="132" t="s">
        <v>414</v>
      </c>
      <c r="F397" s="133" t="s">
        <v>415</v>
      </c>
      <c r="G397" s="134" t="s">
        <v>135</v>
      </c>
      <c r="H397" s="135">
        <v>6.6</v>
      </c>
      <c r="I397" s="136"/>
      <c r="J397" s="137">
        <f>ROUND(I397*H397,2)</f>
        <v>0</v>
      </c>
      <c r="K397" s="133" t="s">
        <v>136</v>
      </c>
      <c r="L397" s="31"/>
      <c r="M397" s="138" t="s">
        <v>1</v>
      </c>
      <c r="N397" s="139" t="s">
        <v>45</v>
      </c>
      <c r="P397" s="140">
        <f>O397*H397</f>
        <v>0</v>
      </c>
      <c r="Q397" s="140">
        <v>0</v>
      </c>
      <c r="R397" s="140">
        <f>Q397*H397</f>
        <v>0</v>
      </c>
      <c r="S397" s="140">
        <v>0</v>
      </c>
      <c r="T397" s="141">
        <f>S397*H397</f>
        <v>0</v>
      </c>
      <c r="AR397" s="142" t="s">
        <v>137</v>
      </c>
      <c r="AT397" s="142" t="s">
        <v>132</v>
      </c>
      <c r="AU397" s="142" t="s">
        <v>90</v>
      </c>
      <c r="AY397" s="16" t="s">
        <v>130</v>
      </c>
      <c r="BE397" s="143">
        <f>IF(N397="základní",J397,0)</f>
        <v>0</v>
      </c>
      <c r="BF397" s="143">
        <f>IF(N397="snížená",J397,0)</f>
        <v>0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6" t="s">
        <v>88</v>
      </c>
      <c r="BK397" s="143">
        <f>ROUND(I397*H397,2)</f>
        <v>0</v>
      </c>
      <c r="BL397" s="16" t="s">
        <v>137</v>
      </c>
      <c r="BM397" s="142" t="s">
        <v>416</v>
      </c>
    </row>
    <row r="398" spans="2:65" s="1" customFormat="1" ht="19.5">
      <c r="B398" s="31"/>
      <c r="D398" s="144" t="s">
        <v>139</v>
      </c>
      <c r="F398" s="145" t="s">
        <v>417</v>
      </c>
      <c r="I398" s="146"/>
      <c r="L398" s="31"/>
      <c r="M398" s="147"/>
      <c r="T398" s="55"/>
      <c r="AT398" s="16" t="s">
        <v>139</v>
      </c>
      <c r="AU398" s="16" t="s">
        <v>90</v>
      </c>
    </row>
    <row r="399" spans="2:65" s="1" customFormat="1" ht="11.25">
      <c r="B399" s="31"/>
      <c r="D399" s="148" t="s">
        <v>141</v>
      </c>
      <c r="F399" s="149" t="s">
        <v>418</v>
      </c>
      <c r="I399" s="146"/>
      <c r="L399" s="31"/>
      <c r="M399" s="147"/>
      <c r="T399" s="55"/>
      <c r="AT399" s="16" t="s">
        <v>141</v>
      </c>
      <c r="AU399" s="16" t="s">
        <v>90</v>
      </c>
    </row>
    <row r="400" spans="2:65" s="12" customFormat="1" ht="11.25">
      <c r="B400" s="150"/>
      <c r="D400" s="144" t="s">
        <v>143</v>
      </c>
      <c r="E400" s="151" t="s">
        <v>1</v>
      </c>
      <c r="F400" s="152" t="s">
        <v>144</v>
      </c>
      <c r="H400" s="151" t="s">
        <v>1</v>
      </c>
      <c r="I400" s="153"/>
      <c r="L400" s="150"/>
      <c r="M400" s="154"/>
      <c r="T400" s="155"/>
      <c r="AT400" s="151" t="s">
        <v>143</v>
      </c>
      <c r="AU400" s="151" t="s">
        <v>90</v>
      </c>
      <c r="AV400" s="12" t="s">
        <v>88</v>
      </c>
      <c r="AW400" s="12" t="s">
        <v>36</v>
      </c>
      <c r="AX400" s="12" t="s">
        <v>80</v>
      </c>
      <c r="AY400" s="151" t="s">
        <v>130</v>
      </c>
    </row>
    <row r="401" spans="2:65" s="12" customFormat="1" ht="11.25">
      <c r="B401" s="150"/>
      <c r="D401" s="144" t="s">
        <v>143</v>
      </c>
      <c r="E401" s="151" t="s">
        <v>1</v>
      </c>
      <c r="F401" s="152" t="s">
        <v>145</v>
      </c>
      <c r="H401" s="151" t="s">
        <v>1</v>
      </c>
      <c r="I401" s="153"/>
      <c r="L401" s="150"/>
      <c r="M401" s="154"/>
      <c r="T401" s="155"/>
      <c r="AT401" s="151" t="s">
        <v>143</v>
      </c>
      <c r="AU401" s="151" t="s">
        <v>90</v>
      </c>
      <c r="AV401" s="12" t="s">
        <v>88</v>
      </c>
      <c r="AW401" s="12" t="s">
        <v>36</v>
      </c>
      <c r="AX401" s="12" t="s">
        <v>80</v>
      </c>
      <c r="AY401" s="151" t="s">
        <v>130</v>
      </c>
    </row>
    <row r="402" spans="2:65" s="13" customFormat="1" ht="11.25">
      <c r="B402" s="156"/>
      <c r="D402" s="144" t="s">
        <v>143</v>
      </c>
      <c r="E402" s="157" t="s">
        <v>1</v>
      </c>
      <c r="F402" s="158" t="s">
        <v>419</v>
      </c>
      <c r="H402" s="159">
        <v>6.6</v>
      </c>
      <c r="I402" s="160"/>
      <c r="L402" s="156"/>
      <c r="M402" s="161"/>
      <c r="T402" s="162"/>
      <c r="AT402" s="157" t="s">
        <v>143</v>
      </c>
      <c r="AU402" s="157" t="s">
        <v>90</v>
      </c>
      <c r="AV402" s="13" t="s">
        <v>90</v>
      </c>
      <c r="AW402" s="13" t="s">
        <v>36</v>
      </c>
      <c r="AX402" s="13" t="s">
        <v>80</v>
      </c>
      <c r="AY402" s="157" t="s">
        <v>130</v>
      </c>
    </row>
    <row r="403" spans="2:65" s="14" customFormat="1" ht="11.25">
      <c r="B403" s="163"/>
      <c r="D403" s="144" t="s">
        <v>143</v>
      </c>
      <c r="E403" s="164" t="s">
        <v>1</v>
      </c>
      <c r="F403" s="165" t="s">
        <v>152</v>
      </c>
      <c r="H403" s="166">
        <v>6.6</v>
      </c>
      <c r="I403" s="167"/>
      <c r="L403" s="163"/>
      <c r="M403" s="168"/>
      <c r="T403" s="169"/>
      <c r="AT403" s="164" t="s">
        <v>143</v>
      </c>
      <c r="AU403" s="164" t="s">
        <v>90</v>
      </c>
      <c r="AV403" s="14" t="s">
        <v>137</v>
      </c>
      <c r="AW403" s="14" t="s">
        <v>36</v>
      </c>
      <c r="AX403" s="14" t="s">
        <v>88</v>
      </c>
      <c r="AY403" s="164" t="s">
        <v>130</v>
      </c>
    </row>
    <row r="404" spans="2:65" s="1" customFormat="1" ht="24.2" customHeight="1">
      <c r="B404" s="31"/>
      <c r="C404" s="131" t="s">
        <v>420</v>
      </c>
      <c r="D404" s="131" t="s">
        <v>132</v>
      </c>
      <c r="E404" s="132" t="s">
        <v>421</v>
      </c>
      <c r="F404" s="133" t="s">
        <v>422</v>
      </c>
      <c r="G404" s="134" t="s">
        <v>135</v>
      </c>
      <c r="H404" s="135">
        <v>125.4</v>
      </c>
      <c r="I404" s="136"/>
      <c r="J404" s="137">
        <f>ROUND(I404*H404,2)</f>
        <v>0</v>
      </c>
      <c r="K404" s="133" t="s">
        <v>136</v>
      </c>
      <c r="L404" s="31"/>
      <c r="M404" s="138" t="s">
        <v>1</v>
      </c>
      <c r="N404" s="139" t="s">
        <v>45</v>
      </c>
      <c r="P404" s="140">
        <f>O404*H404</f>
        <v>0</v>
      </c>
      <c r="Q404" s="140">
        <v>0</v>
      </c>
      <c r="R404" s="140">
        <f>Q404*H404</f>
        <v>0</v>
      </c>
      <c r="S404" s="140">
        <v>0</v>
      </c>
      <c r="T404" s="141">
        <f>S404*H404</f>
        <v>0</v>
      </c>
      <c r="AR404" s="142" t="s">
        <v>137</v>
      </c>
      <c r="AT404" s="142" t="s">
        <v>132</v>
      </c>
      <c r="AU404" s="142" t="s">
        <v>90</v>
      </c>
      <c r="AY404" s="16" t="s">
        <v>130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6" t="s">
        <v>88</v>
      </c>
      <c r="BK404" s="143">
        <f>ROUND(I404*H404,2)</f>
        <v>0</v>
      </c>
      <c r="BL404" s="16" t="s">
        <v>137</v>
      </c>
      <c r="BM404" s="142" t="s">
        <v>423</v>
      </c>
    </row>
    <row r="405" spans="2:65" s="1" customFormat="1" ht="19.5">
      <c r="B405" s="31"/>
      <c r="D405" s="144" t="s">
        <v>139</v>
      </c>
      <c r="F405" s="145" t="s">
        <v>424</v>
      </c>
      <c r="I405" s="146"/>
      <c r="L405" s="31"/>
      <c r="M405" s="147"/>
      <c r="T405" s="55"/>
      <c r="AT405" s="16" t="s">
        <v>139</v>
      </c>
      <c r="AU405" s="16" t="s">
        <v>90</v>
      </c>
    </row>
    <row r="406" spans="2:65" s="1" customFormat="1" ht="11.25">
      <c r="B406" s="31"/>
      <c r="D406" s="148" t="s">
        <v>141</v>
      </c>
      <c r="F406" s="149" t="s">
        <v>425</v>
      </c>
      <c r="I406" s="146"/>
      <c r="L406" s="31"/>
      <c r="M406" s="147"/>
      <c r="T406" s="55"/>
      <c r="AT406" s="16" t="s">
        <v>141</v>
      </c>
      <c r="AU406" s="16" t="s">
        <v>90</v>
      </c>
    </row>
    <row r="407" spans="2:65" s="12" customFormat="1" ht="11.25">
      <c r="B407" s="150"/>
      <c r="D407" s="144" t="s">
        <v>143</v>
      </c>
      <c r="E407" s="151" t="s">
        <v>1</v>
      </c>
      <c r="F407" s="152" t="s">
        <v>144</v>
      </c>
      <c r="H407" s="151" t="s">
        <v>1</v>
      </c>
      <c r="I407" s="153"/>
      <c r="L407" s="150"/>
      <c r="M407" s="154"/>
      <c r="T407" s="155"/>
      <c r="AT407" s="151" t="s">
        <v>143</v>
      </c>
      <c r="AU407" s="151" t="s">
        <v>90</v>
      </c>
      <c r="AV407" s="12" t="s">
        <v>88</v>
      </c>
      <c r="AW407" s="12" t="s">
        <v>36</v>
      </c>
      <c r="AX407" s="12" t="s">
        <v>80</v>
      </c>
      <c r="AY407" s="151" t="s">
        <v>130</v>
      </c>
    </row>
    <row r="408" spans="2:65" s="12" customFormat="1" ht="11.25">
      <c r="B408" s="150"/>
      <c r="D408" s="144" t="s">
        <v>143</v>
      </c>
      <c r="E408" s="151" t="s">
        <v>1</v>
      </c>
      <c r="F408" s="152" t="s">
        <v>145</v>
      </c>
      <c r="H408" s="151" t="s">
        <v>1</v>
      </c>
      <c r="I408" s="153"/>
      <c r="L408" s="150"/>
      <c r="M408" s="154"/>
      <c r="T408" s="155"/>
      <c r="AT408" s="151" t="s">
        <v>143</v>
      </c>
      <c r="AU408" s="151" t="s">
        <v>90</v>
      </c>
      <c r="AV408" s="12" t="s">
        <v>88</v>
      </c>
      <c r="AW408" s="12" t="s">
        <v>36</v>
      </c>
      <c r="AX408" s="12" t="s">
        <v>80</v>
      </c>
      <c r="AY408" s="151" t="s">
        <v>130</v>
      </c>
    </row>
    <row r="409" spans="2:65" s="13" customFormat="1" ht="11.25">
      <c r="B409" s="156"/>
      <c r="D409" s="144" t="s">
        <v>143</v>
      </c>
      <c r="E409" s="157" t="s">
        <v>1</v>
      </c>
      <c r="F409" s="158" t="s">
        <v>426</v>
      </c>
      <c r="H409" s="159">
        <v>88</v>
      </c>
      <c r="I409" s="160"/>
      <c r="L409" s="156"/>
      <c r="M409" s="161"/>
      <c r="T409" s="162"/>
      <c r="AT409" s="157" t="s">
        <v>143</v>
      </c>
      <c r="AU409" s="157" t="s">
        <v>90</v>
      </c>
      <c r="AV409" s="13" t="s">
        <v>90</v>
      </c>
      <c r="AW409" s="13" t="s">
        <v>36</v>
      </c>
      <c r="AX409" s="13" t="s">
        <v>80</v>
      </c>
      <c r="AY409" s="157" t="s">
        <v>130</v>
      </c>
    </row>
    <row r="410" spans="2:65" s="12" customFormat="1" ht="11.25">
      <c r="B410" s="150"/>
      <c r="D410" s="144" t="s">
        <v>143</v>
      </c>
      <c r="E410" s="151" t="s">
        <v>1</v>
      </c>
      <c r="F410" s="152" t="s">
        <v>148</v>
      </c>
      <c r="H410" s="151" t="s">
        <v>1</v>
      </c>
      <c r="I410" s="153"/>
      <c r="L410" s="150"/>
      <c r="M410" s="154"/>
      <c r="T410" s="155"/>
      <c r="AT410" s="151" t="s">
        <v>143</v>
      </c>
      <c r="AU410" s="151" t="s">
        <v>90</v>
      </c>
      <c r="AV410" s="12" t="s">
        <v>88</v>
      </c>
      <c r="AW410" s="12" t="s">
        <v>36</v>
      </c>
      <c r="AX410" s="12" t="s">
        <v>80</v>
      </c>
      <c r="AY410" s="151" t="s">
        <v>130</v>
      </c>
    </row>
    <row r="411" spans="2:65" s="13" customFormat="1" ht="11.25">
      <c r="B411" s="156"/>
      <c r="D411" s="144" t="s">
        <v>143</v>
      </c>
      <c r="E411" s="157" t="s">
        <v>1</v>
      </c>
      <c r="F411" s="158" t="s">
        <v>166</v>
      </c>
      <c r="H411" s="159">
        <v>26.4</v>
      </c>
      <c r="I411" s="160"/>
      <c r="L411" s="156"/>
      <c r="M411" s="161"/>
      <c r="T411" s="162"/>
      <c r="AT411" s="157" t="s">
        <v>143</v>
      </c>
      <c r="AU411" s="157" t="s">
        <v>90</v>
      </c>
      <c r="AV411" s="13" t="s">
        <v>90</v>
      </c>
      <c r="AW411" s="13" t="s">
        <v>36</v>
      </c>
      <c r="AX411" s="13" t="s">
        <v>80</v>
      </c>
      <c r="AY411" s="157" t="s">
        <v>130</v>
      </c>
    </row>
    <row r="412" spans="2:65" s="12" customFormat="1" ht="11.25">
      <c r="B412" s="150"/>
      <c r="D412" s="144" t="s">
        <v>143</v>
      </c>
      <c r="E412" s="151" t="s">
        <v>1</v>
      </c>
      <c r="F412" s="152" t="s">
        <v>150</v>
      </c>
      <c r="H412" s="151" t="s">
        <v>1</v>
      </c>
      <c r="I412" s="153"/>
      <c r="L412" s="150"/>
      <c r="M412" s="154"/>
      <c r="T412" s="155"/>
      <c r="AT412" s="151" t="s">
        <v>143</v>
      </c>
      <c r="AU412" s="151" t="s">
        <v>90</v>
      </c>
      <c r="AV412" s="12" t="s">
        <v>88</v>
      </c>
      <c r="AW412" s="12" t="s">
        <v>36</v>
      </c>
      <c r="AX412" s="12" t="s">
        <v>80</v>
      </c>
      <c r="AY412" s="151" t="s">
        <v>130</v>
      </c>
    </row>
    <row r="413" spans="2:65" s="13" customFormat="1" ht="11.25">
      <c r="B413" s="156"/>
      <c r="D413" s="144" t="s">
        <v>143</v>
      </c>
      <c r="E413" s="157" t="s">
        <v>1</v>
      </c>
      <c r="F413" s="158" t="s">
        <v>167</v>
      </c>
      <c r="H413" s="159">
        <v>11</v>
      </c>
      <c r="I413" s="160"/>
      <c r="L413" s="156"/>
      <c r="M413" s="161"/>
      <c r="T413" s="162"/>
      <c r="AT413" s="157" t="s">
        <v>143</v>
      </c>
      <c r="AU413" s="157" t="s">
        <v>90</v>
      </c>
      <c r="AV413" s="13" t="s">
        <v>90</v>
      </c>
      <c r="AW413" s="13" t="s">
        <v>36</v>
      </c>
      <c r="AX413" s="13" t="s">
        <v>80</v>
      </c>
      <c r="AY413" s="157" t="s">
        <v>130</v>
      </c>
    </row>
    <row r="414" spans="2:65" s="14" customFormat="1" ht="11.25">
      <c r="B414" s="163"/>
      <c r="D414" s="144" t="s">
        <v>143</v>
      </c>
      <c r="E414" s="164" t="s">
        <v>1</v>
      </c>
      <c r="F414" s="165" t="s">
        <v>152</v>
      </c>
      <c r="H414" s="166">
        <v>125.4</v>
      </c>
      <c r="I414" s="167"/>
      <c r="L414" s="163"/>
      <c r="M414" s="168"/>
      <c r="T414" s="169"/>
      <c r="AT414" s="164" t="s">
        <v>143</v>
      </c>
      <c r="AU414" s="164" t="s">
        <v>90</v>
      </c>
      <c r="AV414" s="14" t="s">
        <v>137</v>
      </c>
      <c r="AW414" s="14" t="s">
        <v>36</v>
      </c>
      <c r="AX414" s="14" t="s">
        <v>88</v>
      </c>
      <c r="AY414" s="164" t="s">
        <v>130</v>
      </c>
    </row>
    <row r="415" spans="2:65" s="1" customFormat="1" ht="24.2" customHeight="1">
      <c r="B415" s="31"/>
      <c r="C415" s="131" t="s">
        <v>427</v>
      </c>
      <c r="D415" s="131" t="s">
        <v>132</v>
      </c>
      <c r="E415" s="132" t="s">
        <v>428</v>
      </c>
      <c r="F415" s="133" t="s">
        <v>429</v>
      </c>
      <c r="G415" s="134" t="s">
        <v>135</v>
      </c>
      <c r="H415" s="135">
        <v>2.2000000000000002</v>
      </c>
      <c r="I415" s="136"/>
      <c r="J415" s="137">
        <f>ROUND(I415*H415,2)</f>
        <v>0</v>
      </c>
      <c r="K415" s="133" t="s">
        <v>136</v>
      </c>
      <c r="L415" s="31"/>
      <c r="M415" s="138" t="s">
        <v>1</v>
      </c>
      <c r="N415" s="139" t="s">
        <v>45</v>
      </c>
      <c r="P415" s="140">
        <f>O415*H415</f>
        <v>0</v>
      </c>
      <c r="Q415" s="140">
        <v>0</v>
      </c>
      <c r="R415" s="140">
        <f>Q415*H415</f>
        <v>0</v>
      </c>
      <c r="S415" s="140">
        <v>0</v>
      </c>
      <c r="T415" s="141">
        <f>S415*H415</f>
        <v>0</v>
      </c>
      <c r="AR415" s="142" t="s">
        <v>137</v>
      </c>
      <c r="AT415" s="142" t="s">
        <v>132</v>
      </c>
      <c r="AU415" s="142" t="s">
        <v>90</v>
      </c>
      <c r="AY415" s="16" t="s">
        <v>130</v>
      </c>
      <c r="BE415" s="143">
        <f>IF(N415="základní",J415,0)</f>
        <v>0</v>
      </c>
      <c r="BF415" s="143">
        <f>IF(N415="snížená",J415,0)</f>
        <v>0</v>
      </c>
      <c r="BG415" s="143">
        <f>IF(N415="zákl. přenesená",J415,0)</f>
        <v>0</v>
      </c>
      <c r="BH415" s="143">
        <f>IF(N415="sníž. přenesená",J415,0)</f>
        <v>0</v>
      </c>
      <c r="BI415" s="143">
        <f>IF(N415="nulová",J415,0)</f>
        <v>0</v>
      </c>
      <c r="BJ415" s="16" t="s">
        <v>88</v>
      </c>
      <c r="BK415" s="143">
        <f>ROUND(I415*H415,2)</f>
        <v>0</v>
      </c>
      <c r="BL415" s="16" t="s">
        <v>137</v>
      </c>
      <c r="BM415" s="142" t="s">
        <v>430</v>
      </c>
    </row>
    <row r="416" spans="2:65" s="1" customFormat="1" ht="19.5">
      <c r="B416" s="31"/>
      <c r="D416" s="144" t="s">
        <v>139</v>
      </c>
      <c r="F416" s="145" t="s">
        <v>431</v>
      </c>
      <c r="I416" s="146"/>
      <c r="L416" s="31"/>
      <c r="M416" s="147"/>
      <c r="T416" s="55"/>
      <c r="AT416" s="16" t="s">
        <v>139</v>
      </c>
      <c r="AU416" s="16" t="s">
        <v>90</v>
      </c>
    </row>
    <row r="417" spans="2:65" s="1" customFormat="1" ht="11.25">
      <c r="B417" s="31"/>
      <c r="D417" s="148" t="s">
        <v>141</v>
      </c>
      <c r="F417" s="149" t="s">
        <v>432</v>
      </c>
      <c r="I417" s="146"/>
      <c r="L417" s="31"/>
      <c r="M417" s="147"/>
      <c r="T417" s="55"/>
      <c r="AT417" s="16" t="s">
        <v>141</v>
      </c>
      <c r="AU417" s="16" t="s">
        <v>90</v>
      </c>
    </row>
    <row r="418" spans="2:65" s="12" customFormat="1" ht="11.25">
      <c r="B418" s="150"/>
      <c r="D418" s="144" t="s">
        <v>143</v>
      </c>
      <c r="E418" s="151" t="s">
        <v>1</v>
      </c>
      <c r="F418" s="152" t="s">
        <v>144</v>
      </c>
      <c r="H418" s="151" t="s">
        <v>1</v>
      </c>
      <c r="I418" s="153"/>
      <c r="L418" s="150"/>
      <c r="M418" s="154"/>
      <c r="T418" s="155"/>
      <c r="AT418" s="151" t="s">
        <v>143</v>
      </c>
      <c r="AU418" s="151" t="s">
        <v>90</v>
      </c>
      <c r="AV418" s="12" t="s">
        <v>88</v>
      </c>
      <c r="AW418" s="12" t="s">
        <v>36</v>
      </c>
      <c r="AX418" s="12" t="s">
        <v>80</v>
      </c>
      <c r="AY418" s="151" t="s">
        <v>130</v>
      </c>
    </row>
    <row r="419" spans="2:65" s="12" customFormat="1" ht="11.25">
      <c r="B419" s="150"/>
      <c r="D419" s="144" t="s">
        <v>143</v>
      </c>
      <c r="E419" s="151" t="s">
        <v>1</v>
      </c>
      <c r="F419" s="152" t="s">
        <v>145</v>
      </c>
      <c r="H419" s="151" t="s">
        <v>1</v>
      </c>
      <c r="I419" s="153"/>
      <c r="L419" s="150"/>
      <c r="M419" s="154"/>
      <c r="T419" s="155"/>
      <c r="AT419" s="151" t="s">
        <v>143</v>
      </c>
      <c r="AU419" s="151" t="s">
        <v>90</v>
      </c>
      <c r="AV419" s="12" t="s">
        <v>88</v>
      </c>
      <c r="AW419" s="12" t="s">
        <v>36</v>
      </c>
      <c r="AX419" s="12" t="s">
        <v>80</v>
      </c>
      <c r="AY419" s="151" t="s">
        <v>130</v>
      </c>
    </row>
    <row r="420" spans="2:65" s="13" customFormat="1" ht="11.25">
      <c r="B420" s="156"/>
      <c r="D420" s="144" t="s">
        <v>143</v>
      </c>
      <c r="E420" s="157" t="s">
        <v>1</v>
      </c>
      <c r="F420" s="158" t="s">
        <v>405</v>
      </c>
      <c r="H420" s="159">
        <v>2.2000000000000002</v>
      </c>
      <c r="I420" s="160"/>
      <c r="L420" s="156"/>
      <c r="M420" s="161"/>
      <c r="T420" s="162"/>
      <c r="AT420" s="157" t="s">
        <v>143</v>
      </c>
      <c r="AU420" s="157" t="s">
        <v>90</v>
      </c>
      <c r="AV420" s="13" t="s">
        <v>90</v>
      </c>
      <c r="AW420" s="13" t="s">
        <v>36</v>
      </c>
      <c r="AX420" s="13" t="s">
        <v>80</v>
      </c>
      <c r="AY420" s="157" t="s">
        <v>130</v>
      </c>
    </row>
    <row r="421" spans="2:65" s="14" customFormat="1" ht="11.25">
      <c r="B421" s="163"/>
      <c r="D421" s="144" t="s">
        <v>143</v>
      </c>
      <c r="E421" s="164" t="s">
        <v>1</v>
      </c>
      <c r="F421" s="165" t="s">
        <v>152</v>
      </c>
      <c r="H421" s="166">
        <v>2.2000000000000002</v>
      </c>
      <c r="I421" s="167"/>
      <c r="L421" s="163"/>
      <c r="M421" s="168"/>
      <c r="T421" s="169"/>
      <c r="AT421" s="164" t="s">
        <v>143</v>
      </c>
      <c r="AU421" s="164" t="s">
        <v>90</v>
      </c>
      <c r="AV421" s="14" t="s">
        <v>137</v>
      </c>
      <c r="AW421" s="14" t="s">
        <v>36</v>
      </c>
      <c r="AX421" s="14" t="s">
        <v>88</v>
      </c>
      <c r="AY421" s="164" t="s">
        <v>130</v>
      </c>
    </row>
    <row r="422" spans="2:65" s="1" customFormat="1" ht="24.2" customHeight="1">
      <c r="B422" s="31"/>
      <c r="C422" s="131" t="s">
        <v>433</v>
      </c>
      <c r="D422" s="131" t="s">
        <v>132</v>
      </c>
      <c r="E422" s="132" t="s">
        <v>434</v>
      </c>
      <c r="F422" s="133" t="s">
        <v>435</v>
      </c>
      <c r="G422" s="134" t="s">
        <v>135</v>
      </c>
      <c r="H422" s="135">
        <v>6.6</v>
      </c>
      <c r="I422" s="136"/>
      <c r="J422" s="137">
        <f>ROUND(I422*H422,2)</f>
        <v>0</v>
      </c>
      <c r="K422" s="133" t="s">
        <v>136</v>
      </c>
      <c r="L422" s="31"/>
      <c r="M422" s="138" t="s">
        <v>1</v>
      </c>
      <c r="N422" s="139" t="s">
        <v>45</v>
      </c>
      <c r="P422" s="140">
        <f>O422*H422</f>
        <v>0</v>
      </c>
      <c r="Q422" s="140">
        <v>0</v>
      </c>
      <c r="R422" s="140">
        <f>Q422*H422</f>
        <v>0</v>
      </c>
      <c r="S422" s="140">
        <v>0</v>
      </c>
      <c r="T422" s="141">
        <f>S422*H422</f>
        <v>0</v>
      </c>
      <c r="AR422" s="142" t="s">
        <v>137</v>
      </c>
      <c r="AT422" s="142" t="s">
        <v>132</v>
      </c>
      <c r="AU422" s="142" t="s">
        <v>90</v>
      </c>
      <c r="AY422" s="16" t="s">
        <v>130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6" t="s">
        <v>88</v>
      </c>
      <c r="BK422" s="143">
        <f>ROUND(I422*H422,2)</f>
        <v>0</v>
      </c>
      <c r="BL422" s="16" t="s">
        <v>137</v>
      </c>
      <c r="BM422" s="142" t="s">
        <v>436</v>
      </c>
    </row>
    <row r="423" spans="2:65" s="1" customFormat="1" ht="19.5">
      <c r="B423" s="31"/>
      <c r="D423" s="144" t="s">
        <v>139</v>
      </c>
      <c r="F423" s="145" t="s">
        <v>437</v>
      </c>
      <c r="I423" s="146"/>
      <c r="L423" s="31"/>
      <c r="M423" s="147"/>
      <c r="T423" s="55"/>
      <c r="AT423" s="16" t="s">
        <v>139</v>
      </c>
      <c r="AU423" s="16" t="s">
        <v>90</v>
      </c>
    </row>
    <row r="424" spans="2:65" s="1" customFormat="1" ht="11.25">
      <c r="B424" s="31"/>
      <c r="D424" s="148" t="s">
        <v>141</v>
      </c>
      <c r="F424" s="149" t="s">
        <v>438</v>
      </c>
      <c r="I424" s="146"/>
      <c r="L424" s="31"/>
      <c r="M424" s="147"/>
      <c r="T424" s="55"/>
      <c r="AT424" s="16" t="s">
        <v>141</v>
      </c>
      <c r="AU424" s="16" t="s">
        <v>90</v>
      </c>
    </row>
    <row r="425" spans="2:65" s="12" customFormat="1" ht="11.25">
      <c r="B425" s="150"/>
      <c r="D425" s="144" t="s">
        <v>143</v>
      </c>
      <c r="E425" s="151" t="s">
        <v>1</v>
      </c>
      <c r="F425" s="152" t="s">
        <v>144</v>
      </c>
      <c r="H425" s="151" t="s">
        <v>1</v>
      </c>
      <c r="I425" s="153"/>
      <c r="L425" s="150"/>
      <c r="M425" s="154"/>
      <c r="T425" s="155"/>
      <c r="AT425" s="151" t="s">
        <v>143</v>
      </c>
      <c r="AU425" s="151" t="s">
        <v>90</v>
      </c>
      <c r="AV425" s="12" t="s">
        <v>88</v>
      </c>
      <c r="AW425" s="12" t="s">
        <v>36</v>
      </c>
      <c r="AX425" s="12" t="s">
        <v>80</v>
      </c>
      <c r="AY425" s="151" t="s">
        <v>130</v>
      </c>
    </row>
    <row r="426" spans="2:65" s="12" customFormat="1" ht="11.25">
      <c r="B426" s="150"/>
      <c r="D426" s="144" t="s">
        <v>143</v>
      </c>
      <c r="E426" s="151" t="s">
        <v>1</v>
      </c>
      <c r="F426" s="152" t="s">
        <v>145</v>
      </c>
      <c r="H426" s="151" t="s">
        <v>1</v>
      </c>
      <c r="I426" s="153"/>
      <c r="L426" s="150"/>
      <c r="M426" s="154"/>
      <c r="T426" s="155"/>
      <c r="AT426" s="151" t="s">
        <v>143</v>
      </c>
      <c r="AU426" s="151" t="s">
        <v>90</v>
      </c>
      <c r="AV426" s="12" t="s">
        <v>88</v>
      </c>
      <c r="AW426" s="12" t="s">
        <v>36</v>
      </c>
      <c r="AX426" s="12" t="s">
        <v>80</v>
      </c>
      <c r="AY426" s="151" t="s">
        <v>130</v>
      </c>
    </row>
    <row r="427" spans="2:65" s="13" customFormat="1" ht="11.25">
      <c r="B427" s="156"/>
      <c r="D427" s="144" t="s">
        <v>143</v>
      </c>
      <c r="E427" s="157" t="s">
        <v>1</v>
      </c>
      <c r="F427" s="158" t="s">
        <v>419</v>
      </c>
      <c r="H427" s="159">
        <v>6.6</v>
      </c>
      <c r="I427" s="160"/>
      <c r="L427" s="156"/>
      <c r="M427" s="161"/>
      <c r="T427" s="162"/>
      <c r="AT427" s="157" t="s">
        <v>143</v>
      </c>
      <c r="AU427" s="157" t="s">
        <v>90</v>
      </c>
      <c r="AV427" s="13" t="s">
        <v>90</v>
      </c>
      <c r="AW427" s="13" t="s">
        <v>36</v>
      </c>
      <c r="AX427" s="13" t="s">
        <v>80</v>
      </c>
      <c r="AY427" s="157" t="s">
        <v>130</v>
      </c>
    </row>
    <row r="428" spans="2:65" s="14" customFormat="1" ht="11.25">
      <c r="B428" s="163"/>
      <c r="D428" s="144" t="s">
        <v>143</v>
      </c>
      <c r="E428" s="164" t="s">
        <v>1</v>
      </c>
      <c r="F428" s="165" t="s">
        <v>152</v>
      </c>
      <c r="H428" s="166">
        <v>6.6</v>
      </c>
      <c r="I428" s="167"/>
      <c r="L428" s="163"/>
      <c r="M428" s="168"/>
      <c r="T428" s="169"/>
      <c r="AT428" s="164" t="s">
        <v>143</v>
      </c>
      <c r="AU428" s="164" t="s">
        <v>90</v>
      </c>
      <c r="AV428" s="14" t="s">
        <v>137</v>
      </c>
      <c r="AW428" s="14" t="s">
        <v>36</v>
      </c>
      <c r="AX428" s="14" t="s">
        <v>88</v>
      </c>
      <c r="AY428" s="164" t="s">
        <v>130</v>
      </c>
    </row>
    <row r="429" spans="2:65" s="1" customFormat="1" ht="24.2" customHeight="1">
      <c r="B429" s="31"/>
      <c r="C429" s="131" t="s">
        <v>439</v>
      </c>
      <c r="D429" s="131" t="s">
        <v>132</v>
      </c>
      <c r="E429" s="132" t="s">
        <v>440</v>
      </c>
      <c r="F429" s="133" t="s">
        <v>441</v>
      </c>
      <c r="G429" s="134" t="s">
        <v>135</v>
      </c>
      <c r="H429" s="135">
        <v>18</v>
      </c>
      <c r="I429" s="136"/>
      <c r="J429" s="137">
        <f>ROUND(I429*H429,2)</f>
        <v>0</v>
      </c>
      <c r="K429" s="133" t="s">
        <v>136</v>
      </c>
      <c r="L429" s="31"/>
      <c r="M429" s="138" t="s">
        <v>1</v>
      </c>
      <c r="N429" s="139" t="s">
        <v>45</v>
      </c>
      <c r="P429" s="140">
        <f>O429*H429</f>
        <v>0</v>
      </c>
      <c r="Q429" s="140">
        <v>0.1837</v>
      </c>
      <c r="R429" s="140">
        <f>Q429*H429</f>
        <v>3.3066</v>
      </c>
      <c r="S429" s="140">
        <v>0</v>
      </c>
      <c r="T429" s="141">
        <f>S429*H429</f>
        <v>0</v>
      </c>
      <c r="AR429" s="142" t="s">
        <v>137</v>
      </c>
      <c r="AT429" s="142" t="s">
        <v>132</v>
      </c>
      <c r="AU429" s="142" t="s">
        <v>90</v>
      </c>
      <c r="AY429" s="16" t="s">
        <v>130</v>
      </c>
      <c r="BE429" s="143">
        <f>IF(N429="základní",J429,0)</f>
        <v>0</v>
      </c>
      <c r="BF429" s="143">
        <f>IF(N429="snížená",J429,0)</f>
        <v>0</v>
      </c>
      <c r="BG429" s="143">
        <f>IF(N429="zákl. přenesená",J429,0)</f>
        <v>0</v>
      </c>
      <c r="BH429" s="143">
        <f>IF(N429="sníž. přenesená",J429,0)</f>
        <v>0</v>
      </c>
      <c r="BI429" s="143">
        <f>IF(N429="nulová",J429,0)</f>
        <v>0</v>
      </c>
      <c r="BJ429" s="16" t="s">
        <v>88</v>
      </c>
      <c r="BK429" s="143">
        <f>ROUND(I429*H429,2)</f>
        <v>0</v>
      </c>
      <c r="BL429" s="16" t="s">
        <v>137</v>
      </c>
      <c r="BM429" s="142" t="s">
        <v>442</v>
      </c>
    </row>
    <row r="430" spans="2:65" s="1" customFormat="1" ht="29.25">
      <c r="B430" s="31"/>
      <c r="D430" s="144" t="s">
        <v>139</v>
      </c>
      <c r="F430" s="145" t="s">
        <v>443</v>
      </c>
      <c r="I430" s="146"/>
      <c r="L430" s="31"/>
      <c r="M430" s="147"/>
      <c r="T430" s="55"/>
      <c r="AT430" s="16" t="s">
        <v>139</v>
      </c>
      <c r="AU430" s="16" t="s">
        <v>90</v>
      </c>
    </row>
    <row r="431" spans="2:65" s="1" customFormat="1" ht="11.25">
      <c r="B431" s="31"/>
      <c r="D431" s="148" t="s">
        <v>141</v>
      </c>
      <c r="F431" s="149" t="s">
        <v>444</v>
      </c>
      <c r="I431" s="146"/>
      <c r="L431" s="31"/>
      <c r="M431" s="147"/>
      <c r="T431" s="55"/>
      <c r="AT431" s="16" t="s">
        <v>141</v>
      </c>
      <c r="AU431" s="16" t="s">
        <v>90</v>
      </c>
    </row>
    <row r="432" spans="2:65" s="12" customFormat="1" ht="11.25">
      <c r="B432" s="150"/>
      <c r="D432" s="144" t="s">
        <v>143</v>
      </c>
      <c r="E432" s="151" t="s">
        <v>1</v>
      </c>
      <c r="F432" s="152" t="s">
        <v>144</v>
      </c>
      <c r="H432" s="151" t="s">
        <v>1</v>
      </c>
      <c r="I432" s="153"/>
      <c r="L432" s="150"/>
      <c r="M432" s="154"/>
      <c r="T432" s="155"/>
      <c r="AT432" s="151" t="s">
        <v>143</v>
      </c>
      <c r="AU432" s="151" t="s">
        <v>90</v>
      </c>
      <c r="AV432" s="12" t="s">
        <v>88</v>
      </c>
      <c r="AW432" s="12" t="s">
        <v>36</v>
      </c>
      <c r="AX432" s="12" t="s">
        <v>80</v>
      </c>
      <c r="AY432" s="151" t="s">
        <v>130</v>
      </c>
    </row>
    <row r="433" spans="2:65" s="12" customFormat="1" ht="11.25">
      <c r="B433" s="150"/>
      <c r="D433" s="144" t="s">
        <v>143</v>
      </c>
      <c r="E433" s="151" t="s">
        <v>1</v>
      </c>
      <c r="F433" s="152" t="s">
        <v>145</v>
      </c>
      <c r="H433" s="151" t="s">
        <v>1</v>
      </c>
      <c r="I433" s="153"/>
      <c r="L433" s="150"/>
      <c r="M433" s="154"/>
      <c r="T433" s="155"/>
      <c r="AT433" s="151" t="s">
        <v>143</v>
      </c>
      <c r="AU433" s="151" t="s">
        <v>90</v>
      </c>
      <c r="AV433" s="12" t="s">
        <v>88</v>
      </c>
      <c r="AW433" s="12" t="s">
        <v>36</v>
      </c>
      <c r="AX433" s="12" t="s">
        <v>80</v>
      </c>
      <c r="AY433" s="151" t="s">
        <v>130</v>
      </c>
    </row>
    <row r="434" spans="2:65" s="13" customFormat="1" ht="11.25">
      <c r="B434" s="156"/>
      <c r="D434" s="144" t="s">
        <v>143</v>
      </c>
      <c r="E434" s="157" t="s">
        <v>1</v>
      </c>
      <c r="F434" s="158" t="s">
        <v>147</v>
      </c>
      <c r="H434" s="159">
        <v>18</v>
      </c>
      <c r="I434" s="160"/>
      <c r="L434" s="156"/>
      <c r="M434" s="161"/>
      <c r="T434" s="162"/>
      <c r="AT434" s="157" t="s">
        <v>143</v>
      </c>
      <c r="AU434" s="157" t="s">
        <v>90</v>
      </c>
      <c r="AV434" s="13" t="s">
        <v>90</v>
      </c>
      <c r="AW434" s="13" t="s">
        <v>36</v>
      </c>
      <c r="AX434" s="13" t="s">
        <v>80</v>
      </c>
      <c r="AY434" s="157" t="s">
        <v>130</v>
      </c>
    </row>
    <row r="435" spans="2:65" s="14" customFormat="1" ht="11.25">
      <c r="B435" s="163"/>
      <c r="D435" s="144" t="s">
        <v>143</v>
      </c>
      <c r="E435" s="164" t="s">
        <v>1</v>
      </c>
      <c r="F435" s="165" t="s">
        <v>152</v>
      </c>
      <c r="H435" s="166">
        <v>18</v>
      </c>
      <c r="I435" s="167"/>
      <c r="L435" s="163"/>
      <c r="M435" s="168"/>
      <c r="T435" s="169"/>
      <c r="AT435" s="164" t="s">
        <v>143</v>
      </c>
      <c r="AU435" s="164" t="s">
        <v>90</v>
      </c>
      <c r="AV435" s="14" t="s">
        <v>137</v>
      </c>
      <c r="AW435" s="14" t="s">
        <v>36</v>
      </c>
      <c r="AX435" s="14" t="s">
        <v>88</v>
      </c>
      <c r="AY435" s="164" t="s">
        <v>130</v>
      </c>
    </row>
    <row r="436" spans="2:65" s="1" customFormat="1" ht="24.2" customHeight="1">
      <c r="B436" s="31"/>
      <c r="C436" s="131" t="s">
        <v>445</v>
      </c>
      <c r="D436" s="131" t="s">
        <v>132</v>
      </c>
      <c r="E436" s="132" t="s">
        <v>446</v>
      </c>
      <c r="F436" s="133" t="s">
        <v>447</v>
      </c>
      <c r="G436" s="134" t="s">
        <v>135</v>
      </c>
      <c r="H436" s="135">
        <v>6</v>
      </c>
      <c r="I436" s="136"/>
      <c r="J436" s="137">
        <f>ROUND(I436*H436,2)</f>
        <v>0</v>
      </c>
      <c r="K436" s="133" t="s">
        <v>136</v>
      </c>
      <c r="L436" s="31"/>
      <c r="M436" s="138" t="s">
        <v>1</v>
      </c>
      <c r="N436" s="139" t="s">
        <v>45</v>
      </c>
      <c r="P436" s="140">
        <f>O436*H436</f>
        <v>0</v>
      </c>
      <c r="Q436" s="140">
        <v>0.1837</v>
      </c>
      <c r="R436" s="140">
        <f>Q436*H436</f>
        <v>1.1022000000000001</v>
      </c>
      <c r="S436" s="140">
        <v>0</v>
      </c>
      <c r="T436" s="141">
        <f>S436*H436</f>
        <v>0</v>
      </c>
      <c r="AR436" s="142" t="s">
        <v>137</v>
      </c>
      <c r="AT436" s="142" t="s">
        <v>132</v>
      </c>
      <c r="AU436" s="142" t="s">
        <v>90</v>
      </c>
      <c r="AY436" s="16" t="s">
        <v>130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6" t="s">
        <v>88</v>
      </c>
      <c r="BK436" s="143">
        <f>ROUND(I436*H436,2)</f>
        <v>0</v>
      </c>
      <c r="BL436" s="16" t="s">
        <v>137</v>
      </c>
      <c r="BM436" s="142" t="s">
        <v>448</v>
      </c>
    </row>
    <row r="437" spans="2:65" s="1" customFormat="1" ht="39">
      <c r="B437" s="31"/>
      <c r="D437" s="144" t="s">
        <v>139</v>
      </c>
      <c r="F437" s="145" t="s">
        <v>449</v>
      </c>
      <c r="I437" s="146"/>
      <c r="L437" s="31"/>
      <c r="M437" s="147"/>
      <c r="T437" s="55"/>
      <c r="AT437" s="16" t="s">
        <v>139</v>
      </c>
      <c r="AU437" s="16" t="s">
        <v>90</v>
      </c>
    </row>
    <row r="438" spans="2:65" s="1" customFormat="1" ht="11.25">
      <c r="B438" s="31"/>
      <c r="D438" s="148" t="s">
        <v>141</v>
      </c>
      <c r="F438" s="149" t="s">
        <v>450</v>
      </c>
      <c r="I438" s="146"/>
      <c r="L438" s="31"/>
      <c r="M438" s="147"/>
      <c r="T438" s="55"/>
      <c r="AT438" s="16" t="s">
        <v>141</v>
      </c>
      <c r="AU438" s="16" t="s">
        <v>90</v>
      </c>
    </row>
    <row r="439" spans="2:65" s="12" customFormat="1" ht="11.25">
      <c r="B439" s="150"/>
      <c r="D439" s="144" t="s">
        <v>143</v>
      </c>
      <c r="E439" s="151" t="s">
        <v>1</v>
      </c>
      <c r="F439" s="152" t="s">
        <v>144</v>
      </c>
      <c r="H439" s="151" t="s">
        <v>1</v>
      </c>
      <c r="I439" s="153"/>
      <c r="L439" s="150"/>
      <c r="M439" s="154"/>
      <c r="T439" s="155"/>
      <c r="AT439" s="151" t="s">
        <v>143</v>
      </c>
      <c r="AU439" s="151" t="s">
        <v>90</v>
      </c>
      <c r="AV439" s="12" t="s">
        <v>88</v>
      </c>
      <c r="AW439" s="12" t="s">
        <v>36</v>
      </c>
      <c r="AX439" s="12" t="s">
        <v>80</v>
      </c>
      <c r="AY439" s="151" t="s">
        <v>130</v>
      </c>
    </row>
    <row r="440" spans="2:65" s="12" customFormat="1" ht="11.25">
      <c r="B440" s="150"/>
      <c r="D440" s="144" t="s">
        <v>143</v>
      </c>
      <c r="E440" s="151" t="s">
        <v>1</v>
      </c>
      <c r="F440" s="152" t="s">
        <v>145</v>
      </c>
      <c r="H440" s="151" t="s">
        <v>1</v>
      </c>
      <c r="I440" s="153"/>
      <c r="L440" s="150"/>
      <c r="M440" s="154"/>
      <c r="T440" s="155"/>
      <c r="AT440" s="151" t="s">
        <v>143</v>
      </c>
      <c r="AU440" s="151" t="s">
        <v>90</v>
      </c>
      <c r="AV440" s="12" t="s">
        <v>88</v>
      </c>
      <c r="AW440" s="12" t="s">
        <v>36</v>
      </c>
      <c r="AX440" s="12" t="s">
        <v>80</v>
      </c>
      <c r="AY440" s="151" t="s">
        <v>130</v>
      </c>
    </row>
    <row r="441" spans="2:65" s="13" customFormat="1" ht="11.25">
      <c r="B441" s="156"/>
      <c r="D441" s="144" t="s">
        <v>143</v>
      </c>
      <c r="E441" s="157" t="s">
        <v>1</v>
      </c>
      <c r="F441" s="158" t="s">
        <v>451</v>
      </c>
      <c r="H441" s="159">
        <v>6</v>
      </c>
      <c r="I441" s="160"/>
      <c r="L441" s="156"/>
      <c r="M441" s="161"/>
      <c r="T441" s="162"/>
      <c r="AT441" s="157" t="s">
        <v>143</v>
      </c>
      <c r="AU441" s="157" t="s">
        <v>90</v>
      </c>
      <c r="AV441" s="13" t="s">
        <v>90</v>
      </c>
      <c r="AW441" s="13" t="s">
        <v>36</v>
      </c>
      <c r="AX441" s="13" t="s">
        <v>80</v>
      </c>
      <c r="AY441" s="157" t="s">
        <v>130</v>
      </c>
    </row>
    <row r="442" spans="2:65" s="14" customFormat="1" ht="11.25">
      <c r="B442" s="163"/>
      <c r="D442" s="144" t="s">
        <v>143</v>
      </c>
      <c r="E442" s="164" t="s">
        <v>1</v>
      </c>
      <c r="F442" s="165" t="s">
        <v>152</v>
      </c>
      <c r="H442" s="166">
        <v>6</v>
      </c>
      <c r="I442" s="167"/>
      <c r="L442" s="163"/>
      <c r="M442" s="168"/>
      <c r="T442" s="169"/>
      <c r="AT442" s="164" t="s">
        <v>143</v>
      </c>
      <c r="AU442" s="164" t="s">
        <v>90</v>
      </c>
      <c r="AV442" s="14" t="s">
        <v>137</v>
      </c>
      <c r="AW442" s="14" t="s">
        <v>36</v>
      </c>
      <c r="AX442" s="14" t="s">
        <v>88</v>
      </c>
      <c r="AY442" s="164" t="s">
        <v>130</v>
      </c>
    </row>
    <row r="443" spans="2:65" s="11" customFormat="1" ht="22.9" customHeight="1">
      <c r="B443" s="119"/>
      <c r="D443" s="120" t="s">
        <v>79</v>
      </c>
      <c r="E443" s="129" t="s">
        <v>205</v>
      </c>
      <c r="F443" s="129" t="s">
        <v>452</v>
      </c>
      <c r="I443" s="122"/>
      <c r="J443" s="130">
        <f>BK443</f>
        <v>0</v>
      </c>
      <c r="L443" s="119"/>
      <c r="M443" s="124"/>
      <c r="P443" s="125">
        <f>SUM(P444:P937)</f>
        <v>0</v>
      </c>
      <c r="R443" s="125">
        <f>SUM(R444:R937)</f>
        <v>4.6382611500000008</v>
      </c>
      <c r="T443" s="126">
        <f>SUM(T444:T937)</f>
        <v>1.02922</v>
      </c>
      <c r="AR443" s="120" t="s">
        <v>88</v>
      </c>
      <c r="AT443" s="127" t="s">
        <v>79</v>
      </c>
      <c r="AU443" s="127" t="s">
        <v>88</v>
      </c>
      <c r="AY443" s="120" t="s">
        <v>130</v>
      </c>
      <c r="BK443" s="128">
        <f>SUM(BK444:BK937)</f>
        <v>0</v>
      </c>
    </row>
    <row r="444" spans="2:65" s="1" customFormat="1" ht="24.2" customHeight="1">
      <c r="B444" s="31"/>
      <c r="C444" s="131" t="s">
        <v>453</v>
      </c>
      <c r="D444" s="131" t="s">
        <v>132</v>
      </c>
      <c r="E444" s="132" t="s">
        <v>454</v>
      </c>
      <c r="F444" s="133" t="s">
        <v>455</v>
      </c>
      <c r="G444" s="134" t="s">
        <v>215</v>
      </c>
      <c r="H444" s="135">
        <v>2</v>
      </c>
      <c r="I444" s="136"/>
      <c r="J444" s="137">
        <f>ROUND(I444*H444,2)</f>
        <v>0</v>
      </c>
      <c r="K444" s="133" t="s">
        <v>136</v>
      </c>
      <c r="L444" s="31"/>
      <c r="M444" s="138" t="s">
        <v>1</v>
      </c>
      <c r="N444" s="139" t="s">
        <v>45</v>
      </c>
      <c r="P444" s="140">
        <f>O444*H444</f>
        <v>0</v>
      </c>
      <c r="Q444" s="140">
        <v>0</v>
      </c>
      <c r="R444" s="140">
        <f>Q444*H444</f>
        <v>0</v>
      </c>
      <c r="S444" s="140">
        <v>0</v>
      </c>
      <c r="T444" s="141">
        <f>S444*H444</f>
        <v>0</v>
      </c>
      <c r="AR444" s="142" t="s">
        <v>137</v>
      </c>
      <c r="AT444" s="142" t="s">
        <v>132</v>
      </c>
      <c r="AU444" s="142" t="s">
        <v>90</v>
      </c>
      <c r="AY444" s="16" t="s">
        <v>130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6" t="s">
        <v>88</v>
      </c>
      <c r="BK444" s="143">
        <f>ROUND(I444*H444,2)</f>
        <v>0</v>
      </c>
      <c r="BL444" s="16" t="s">
        <v>137</v>
      </c>
      <c r="BM444" s="142" t="s">
        <v>456</v>
      </c>
    </row>
    <row r="445" spans="2:65" s="1" customFormat="1" ht="19.5">
      <c r="B445" s="31"/>
      <c r="D445" s="144" t="s">
        <v>139</v>
      </c>
      <c r="F445" s="145" t="s">
        <v>455</v>
      </c>
      <c r="I445" s="146"/>
      <c r="L445" s="31"/>
      <c r="M445" s="147"/>
      <c r="T445" s="55"/>
      <c r="AT445" s="16" t="s">
        <v>139</v>
      </c>
      <c r="AU445" s="16" t="s">
        <v>90</v>
      </c>
    </row>
    <row r="446" spans="2:65" s="1" customFormat="1" ht="11.25">
      <c r="B446" s="31"/>
      <c r="D446" s="148" t="s">
        <v>141</v>
      </c>
      <c r="F446" s="149" t="s">
        <v>457</v>
      </c>
      <c r="I446" s="146"/>
      <c r="L446" s="31"/>
      <c r="M446" s="147"/>
      <c r="T446" s="55"/>
      <c r="AT446" s="16" t="s">
        <v>141</v>
      </c>
      <c r="AU446" s="16" t="s">
        <v>90</v>
      </c>
    </row>
    <row r="447" spans="2:65" s="12" customFormat="1" ht="11.25">
      <c r="B447" s="150"/>
      <c r="D447" s="144" t="s">
        <v>143</v>
      </c>
      <c r="E447" s="151" t="s">
        <v>1</v>
      </c>
      <c r="F447" s="152" t="s">
        <v>458</v>
      </c>
      <c r="H447" s="151" t="s">
        <v>1</v>
      </c>
      <c r="I447" s="153"/>
      <c r="L447" s="150"/>
      <c r="M447" s="154"/>
      <c r="T447" s="155"/>
      <c r="AT447" s="151" t="s">
        <v>143</v>
      </c>
      <c r="AU447" s="151" t="s">
        <v>90</v>
      </c>
      <c r="AV447" s="12" t="s">
        <v>88</v>
      </c>
      <c r="AW447" s="12" t="s">
        <v>36</v>
      </c>
      <c r="AX447" s="12" t="s">
        <v>80</v>
      </c>
      <c r="AY447" s="151" t="s">
        <v>130</v>
      </c>
    </row>
    <row r="448" spans="2:65" s="12" customFormat="1" ht="11.25">
      <c r="B448" s="150"/>
      <c r="D448" s="144" t="s">
        <v>143</v>
      </c>
      <c r="E448" s="151" t="s">
        <v>1</v>
      </c>
      <c r="F448" s="152" t="s">
        <v>145</v>
      </c>
      <c r="H448" s="151" t="s">
        <v>1</v>
      </c>
      <c r="I448" s="153"/>
      <c r="L448" s="150"/>
      <c r="M448" s="154"/>
      <c r="T448" s="155"/>
      <c r="AT448" s="151" t="s">
        <v>143</v>
      </c>
      <c r="AU448" s="151" t="s">
        <v>90</v>
      </c>
      <c r="AV448" s="12" t="s">
        <v>88</v>
      </c>
      <c r="AW448" s="12" t="s">
        <v>36</v>
      </c>
      <c r="AX448" s="12" t="s">
        <v>80</v>
      </c>
      <c r="AY448" s="151" t="s">
        <v>130</v>
      </c>
    </row>
    <row r="449" spans="2:65" s="13" customFormat="1" ht="11.25">
      <c r="B449" s="156"/>
      <c r="D449" s="144" t="s">
        <v>143</v>
      </c>
      <c r="E449" s="157" t="s">
        <v>1</v>
      </c>
      <c r="F449" s="158" t="s">
        <v>90</v>
      </c>
      <c r="H449" s="159">
        <v>2</v>
      </c>
      <c r="I449" s="160"/>
      <c r="L449" s="156"/>
      <c r="M449" s="161"/>
      <c r="T449" s="162"/>
      <c r="AT449" s="157" t="s">
        <v>143</v>
      </c>
      <c r="AU449" s="157" t="s">
        <v>90</v>
      </c>
      <c r="AV449" s="13" t="s">
        <v>90</v>
      </c>
      <c r="AW449" s="13" t="s">
        <v>36</v>
      </c>
      <c r="AX449" s="13" t="s">
        <v>80</v>
      </c>
      <c r="AY449" s="157" t="s">
        <v>130</v>
      </c>
    </row>
    <row r="450" spans="2:65" s="14" customFormat="1" ht="11.25">
      <c r="B450" s="163"/>
      <c r="D450" s="144" t="s">
        <v>143</v>
      </c>
      <c r="E450" s="164" t="s">
        <v>1</v>
      </c>
      <c r="F450" s="165" t="s">
        <v>152</v>
      </c>
      <c r="H450" s="166">
        <v>2</v>
      </c>
      <c r="I450" s="167"/>
      <c r="L450" s="163"/>
      <c r="M450" s="168"/>
      <c r="T450" s="169"/>
      <c r="AT450" s="164" t="s">
        <v>143</v>
      </c>
      <c r="AU450" s="164" t="s">
        <v>90</v>
      </c>
      <c r="AV450" s="14" t="s">
        <v>137</v>
      </c>
      <c r="AW450" s="14" t="s">
        <v>36</v>
      </c>
      <c r="AX450" s="14" t="s">
        <v>88</v>
      </c>
      <c r="AY450" s="164" t="s">
        <v>130</v>
      </c>
    </row>
    <row r="451" spans="2:65" s="1" customFormat="1" ht="24.2" customHeight="1">
      <c r="B451" s="31"/>
      <c r="C451" s="131" t="s">
        <v>459</v>
      </c>
      <c r="D451" s="131" t="s">
        <v>132</v>
      </c>
      <c r="E451" s="132" t="s">
        <v>460</v>
      </c>
      <c r="F451" s="133" t="s">
        <v>461</v>
      </c>
      <c r="G451" s="134" t="s">
        <v>170</v>
      </c>
      <c r="H451" s="135">
        <v>10</v>
      </c>
      <c r="I451" s="136"/>
      <c r="J451" s="137">
        <f>ROUND(I451*H451,2)</f>
        <v>0</v>
      </c>
      <c r="K451" s="133" t="s">
        <v>136</v>
      </c>
      <c r="L451" s="31"/>
      <c r="M451" s="138" t="s">
        <v>1</v>
      </c>
      <c r="N451" s="139" t="s">
        <v>45</v>
      </c>
      <c r="P451" s="140">
        <f>O451*H451</f>
        <v>0</v>
      </c>
      <c r="Q451" s="140">
        <v>0</v>
      </c>
      <c r="R451" s="140">
        <f>Q451*H451</f>
        <v>0</v>
      </c>
      <c r="S451" s="140">
        <v>0</v>
      </c>
      <c r="T451" s="141">
        <f>S451*H451</f>
        <v>0</v>
      </c>
      <c r="AR451" s="142" t="s">
        <v>137</v>
      </c>
      <c r="AT451" s="142" t="s">
        <v>132</v>
      </c>
      <c r="AU451" s="142" t="s">
        <v>90</v>
      </c>
      <c r="AY451" s="16" t="s">
        <v>130</v>
      </c>
      <c r="BE451" s="143">
        <f>IF(N451="základní",J451,0)</f>
        <v>0</v>
      </c>
      <c r="BF451" s="143">
        <f>IF(N451="snížená",J451,0)</f>
        <v>0</v>
      </c>
      <c r="BG451" s="143">
        <f>IF(N451="zákl. přenesená",J451,0)</f>
        <v>0</v>
      </c>
      <c r="BH451" s="143">
        <f>IF(N451="sníž. přenesená",J451,0)</f>
        <v>0</v>
      </c>
      <c r="BI451" s="143">
        <f>IF(N451="nulová",J451,0)</f>
        <v>0</v>
      </c>
      <c r="BJ451" s="16" t="s">
        <v>88</v>
      </c>
      <c r="BK451" s="143">
        <f>ROUND(I451*H451,2)</f>
        <v>0</v>
      </c>
      <c r="BL451" s="16" t="s">
        <v>137</v>
      </c>
      <c r="BM451" s="142" t="s">
        <v>462</v>
      </c>
    </row>
    <row r="452" spans="2:65" s="1" customFormat="1" ht="19.5">
      <c r="B452" s="31"/>
      <c r="D452" s="144" t="s">
        <v>139</v>
      </c>
      <c r="F452" s="145" t="s">
        <v>463</v>
      </c>
      <c r="I452" s="146"/>
      <c r="L452" s="31"/>
      <c r="M452" s="147"/>
      <c r="T452" s="55"/>
      <c r="AT452" s="16" t="s">
        <v>139</v>
      </c>
      <c r="AU452" s="16" t="s">
        <v>90</v>
      </c>
    </row>
    <row r="453" spans="2:65" s="1" customFormat="1" ht="11.25">
      <c r="B453" s="31"/>
      <c r="D453" s="148" t="s">
        <v>141</v>
      </c>
      <c r="F453" s="149" t="s">
        <v>464</v>
      </c>
      <c r="I453" s="146"/>
      <c r="L453" s="31"/>
      <c r="M453" s="147"/>
      <c r="T453" s="55"/>
      <c r="AT453" s="16" t="s">
        <v>141</v>
      </c>
      <c r="AU453" s="16" t="s">
        <v>90</v>
      </c>
    </row>
    <row r="454" spans="2:65" s="12" customFormat="1" ht="11.25">
      <c r="B454" s="150"/>
      <c r="D454" s="144" t="s">
        <v>143</v>
      </c>
      <c r="E454" s="151" t="s">
        <v>1</v>
      </c>
      <c r="F454" s="152" t="s">
        <v>458</v>
      </c>
      <c r="H454" s="151" t="s">
        <v>1</v>
      </c>
      <c r="I454" s="153"/>
      <c r="L454" s="150"/>
      <c r="M454" s="154"/>
      <c r="T454" s="155"/>
      <c r="AT454" s="151" t="s">
        <v>143</v>
      </c>
      <c r="AU454" s="151" t="s">
        <v>90</v>
      </c>
      <c r="AV454" s="12" t="s">
        <v>88</v>
      </c>
      <c r="AW454" s="12" t="s">
        <v>36</v>
      </c>
      <c r="AX454" s="12" t="s">
        <v>80</v>
      </c>
      <c r="AY454" s="151" t="s">
        <v>130</v>
      </c>
    </row>
    <row r="455" spans="2:65" s="12" customFormat="1" ht="11.25">
      <c r="B455" s="150"/>
      <c r="D455" s="144" t="s">
        <v>143</v>
      </c>
      <c r="E455" s="151" t="s">
        <v>1</v>
      </c>
      <c r="F455" s="152" t="s">
        <v>465</v>
      </c>
      <c r="H455" s="151" t="s">
        <v>1</v>
      </c>
      <c r="I455" s="153"/>
      <c r="L455" s="150"/>
      <c r="M455" s="154"/>
      <c r="T455" s="155"/>
      <c r="AT455" s="151" t="s">
        <v>143</v>
      </c>
      <c r="AU455" s="151" t="s">
        <v>90</v>
      </c>
      <c r="AV455" s="12" t="s">
        <v>88</v>
      </c>
      <c r="AW455" s="12" t="s">
        <v>36</v>
      </c>
      <c r="AX455" s="12" t="s">
        <v>80</v>
      </c>
      <c r="AY455" s="151" t="s">
        <v>130</v>
      </c>
    </row>
    <row r="456" spans="2:65" s="13" customFormat="1" ht="11.25">
      <c r="B456" s="156"/>
      <c r="D456" s="144" t="s">
        <v>143</v>
      </c>
      <c r="E456" s="157" t="s">
        <v>1</v>
      </c>
      <c r="F456" s="158" t="s">
        <v>220</v>
      </c>
      <c r="H456" s="159">
        <v>10</v>
      </c>
      <c r="I456" s="160"/>
      <c r="L456" s="156"/>
      <c r="M456" s="161"/>
      <c r="T456" s="162"/>
      <c r="AT456" s="157" t="s">
        <v>143</v>
      </c>
      <c r="AU456" s="157" t="s">
        <v>90</v>
      </c>
      <c r="AV456" s="13" t="s">
        <v>90</v>
      </c>
      <c r="AW456" s="13" t="s">
        <v>36</v>
      </c>
      <c r="AX456" s="13" t="s">
        <v>80</v>
      </c>
      <c r="AY456" s="157" t="s">
        <v>130</v>
      </c>
    </row>
    <row r="457" spans="2:65" s="14" customFormat="1" ht="11.25">
      <c r="B457" s="163"/>
      <c r="D457" s="144" t="s">
        <v>143</v>
      </c>
      <c r="E457" s="164" t="s">
        <v>1</v>
      </c>
      <c r="F457" s="165" t="s">
        <v>152</v>
      </c>
      <c r="H457" s="166">
        <v>10</v>
      </c>
      <c r="I457" s="167"/>
      <c r="L457" s="163"/>
      <c r="M457" s="168"/>
      <c r="T457" s="169"/>
      <c r="AT457" s="164" t="s">
        <v>143</v>
      </c>
      <c r="AU457" s="164" t="s">
        <v>90</v>
      </c>
      <c r="AV457" s="14" t="s">
        <v>137</v>
      </c>
      <c r="AW457" s="14" t="s">
        <v>36</v>
      </c>
      <c r="AX457" s="14" t="s">
        <v>88</v>
      </c>
      <c r="AY457" s="164" t="s">
        <v>130</v>
      </c>
    </row>
    <row r="458" spans="2:65" s="1" customFormat="1" ht="24.2" customHeight="1">
      <c r="B458" s="31"/>
      <c r="C458" s="170" t="s">
        <v>466</v>
      </c>
      <c r="D458" s="170" t="s">
        <v>327</v>
      </c>
      <c r="E458" s="171" t="s">
        <v>467</v>
      </c>
      <c r="F458" s="172" t="s">
        <v>468</v>
      </c>
      <c r="G458" s="173" t="s">
        <v>170</v>
      </c>
      <c r="H458" s="174">
        <v>10.1</v>
      </c>
      <c r="I458" s="175"/>
      <c r="J458" s="176">
        <f>ROUND(I458*H458,2)</f>
        <v>0</v>
      </c>
      <c r="K458" s="172" t="s">
        <v>136</v>
      </c>
      <c r="L458" s="177"/>
      <c r="M458" s="178" t="s">
        <v>1</v>
      </c>
      <c r="N458" s="179" t="s">
        <v>45</v>
      </c>
      <c r="P458" s="140">
        <f>O458*H458</f>
        <v>0</v>
      </c>
      <c r="Q458" s="140">
        <v>1.306E-2</v>
      </c>
      <c r="R458" s="140">
        <f>Q458*H458</f>
        <v>0.131906</v>
      </c>
      <c r="S458" s="140">
        <v>0</v>
      </c>
      <c r="T458" s="141">
        <f>S458*H458</f>
        <v>0</v>
      </c>
      <c r="AR458" s="142" t="s">
        <v>205</v>
      </c>
      <c r="AT458" s="142" t="s">
        <v>327</v>
      </c>
      <c r="AU458" s="142" t="s">
        <v>90</v>
      </c>
      <c r="AY458" s="16" t="s">
        <v>130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6" t="s">
        <v>88</v>
      </c>
      <c r="BK458" s="143">
        <f>ROUND(I458*H458,2)</f>
        <v>0</v>
      </c>
      <c r="BL458" s="16" t="s">
        <v>137</v>
      </c>
      <c r="BM458" s="142" t="s">
        <v>469</v>
      </c>
    </row>
    <row r="459" spans="2:65" s="1" customFormat="1" ht="19.5">
      <c r="B459" s="31"/>
      <c r="D459" s="144" t="s">
        <v>139</v>
      </c>
      <c r="F459" s="145" t="s">
        <v>468</v>
      </c>
      <c r="I459" s="146"/>
      <c r="L459" s="31"/>
      <c r="M459" s="147"/>
      <c r="T459" s="55"/>
      <c r="AT459" s="16" t="s">
        <v>139</v>
      </c>
      <c r="AU459" s="16" t="s">
        <v>90</v>
      </c>
    </row>
    <row r="460" spans="2:65" s="12" customFormat="1" ht="11.25">
      <c r="B460" s="150"/>
      <c r="D460" s="144" t="s">
        <v>143</v>
      </c>
      <c r="E460" s="151" t="s">
        <v>1</v>
      </c>
      <c r="F460" s="152" t="s">
        <v>458</v>
      </c>
      <c r="H460" s="151" t="s">
        <v>1</v>
      </c>
      <c r="I460" s="153"/>
      <c r="L460" s="150"/>
      <c r="M460" s="154"/>
      <c r="T460" s="155"/>
      <c r="AT460" s="151" t="s">
        <v>143</v>
      </c>
      <c r="AU460" s="151" t="s">
        <v>90</v>
      </c>
      <c r="AV460" s="12" t="s">
        <v>88</v>
      </c>
      <c r="AW460" s="12" t="s">
        <v>36</v>
      </c>
      <c r="AX460" s="12" t="s">
        <v>80</v>
      </c>
      <c r="AY460" s="151" t="s">
        <v>130</v>
      </c>
    </row>
    <row r="461" spans="2:65" s="12" customFormat="1" ht="11.25">
      <c r="B461" s="150"/>
      <c r="D461" s="144" t="s">
        <v>143</v>
      </c>
      <c r="E461" s="151" t="s">
        <v>1</v>
      </c>
      <c r="F461" s="152" t="s">
        <v>465</v>
      </c>
      <c r="H461" s="151" t="s">
        <v>1</v>
      </c>
      <c r="I461" s="153"/>
      <c r="L461" s="150"/>
      <c r="M461" s="154"/>
      <c r="T461" s="155"/>
      <c r="AT461" s="151" t="s">
        <v>143</v>
      </c>
      <c r="AU461" s="151" t="s">
        <v>90</v>
      </c>
      <c r="AV461" s="12" t="s">
        <v>88</v>
      </c>
      <c r="AW461" s="12" t="s">
        <v>36</v>
      </c>
      <c r="AX461" s="12" t="s">
        <v>80</v>
      </c>
      <c r="AY461" s="151" t="s">
        <v>130</v>
      </c>
    </row>
    <row r="462" spans="2:65" s="13" customFormat="1" ht="11.25">
      <c r="B462" s="156"/>
      <c r="D462" s="144" t="s">
        <v>143</v>
      </c>
      <c r="E462" s="157" t="s">
        <v>1</v>
      </c>
      <c r="F462" s="158" t="s">
        <v>220</v>
      </c>
      <c r="H462" s="159">
        <v>10</v>
      </c>
      <c r="I462" s="160"/>
      <c r="L462" s="156"/>
      <c r="M462" s="161"/>
      <c r="T462" s="162"/>
      <c r="AT462" s="157" t="s">
        <v>143</v>
      </c>
      <c r="AU462" s="157" t="s">
        <v>90</v>
      </c>
      <c r="AV462" s="13" t="s">
        <v>90</v>
      </c>
      <c r="AW462" s="13" t="s">
        <v>36</v>
      </c>
      <c r="AX462" s="13" t="s">
        <v>80</v>
      </c>
      <c r="AY462" s="157" t="s">
        <v>130</v>
      </c>
    </row>
    <row r="463" spans="2:65" s="14" customFormat="1" ht="11.25">
      <c r="B463" s="163"/>
      <c r="D463" s="144" t="s">
        <v>143</v>
      </c>
      <c r="E463" s="164" t="s">
        <v>1</v>
      </c>
      <c r="F463" s="165" t="s">
        <v>152</v>
      </c>
      <c r="H463" s="166">
        <v>10</v>
      </c>
      <c r="I463" s="167"/>
      <c r="L463" s="163"/>
      <c r="M463" s="168"/>
      <c r="T463" s="169"/>
      <c r="AT463" s="164" t="s">
        <v>143</v>
      </c>
      <c r="AU463" s="164" t="s">
        <v>90</v>
      </c>
      <c r="AV463" s="14" t="s">
        <v>137</v>
      </c>
      <c r="AW463" s="14" t="s">
        <v>36</v>
      </c>
      <c r="AX463" s="14" t="s">
        <v>88</v>
      </c>
      <c r="AY463" s="164" t="s">
        <v>130</v>
      </c>
    </row>
    <row r="464" spans="2:65" s="13" customFormat="1" ht="11.25">
      <c r="B464" s="156"/>
      <c r="D464" s="144" t="s">
        <v>143</v>
      </c>
      <c r="F464" s="158" t="s">
        <v>470</v>
      </c>
      <c r="H464" s="159">
        <v>10.1</v>
      </c>
      <c r="I464" s="160"/>
      <c r="L464" s="156"/>
      <c r="M464" s="161"/>
      <c r="T464" s="162"/>
      <c r="AT464" s="157" t="s">
        <v>143</v>
      </c>
      <c r="AU464" s="157" t="s">
        <v>90</v>
      </c>
      <c r="AV464" s="13" t="s">
        <v>90</v>
      </c>
      <c r="AW464" s="13" t="s">
        <v>4</v>
      </c>
      <c r="AX464" s="13" t="s">
        <v>88</v>
      </c>
      <c r="AY464" s="157" t="s">
        <v>130</v>
      </c>
    </row>
    <row r="465" spans="2:65" s="1" customFormat="1" ht="24.2" customHeight="1">
      <c r="B465" s="31"/>
      <c r="C465" s="131" t="s">
        <v>471</v>
      </c>
      <c r="D465" s="131" t="s">
        <v>132</v>
      </c>
      <c r="E465" s="132" t="s">
        <v>472</v>
      </c>
      <c r="F465" s="133" t="s">
        <v>473</v>
      </c>
      <c r="G465" s="134" t="s">
        <v>170</v>
      </c>
      <c r="H465" s="135">
        <v>110</v>
      </c>
      <c r="I465" s="136"/>
      <c r="J465" s="137">
        <f>ROUND(I465*H465,2)</f>
        <v>0</v>
      </c>
      <c r="K465" s="133" t="s">
        <v>136</v>
      </c>
      <c r="L465" s="31"/>
      <c r="M465" s="138" t="s">
        <v>1</v>
      </c>
      <c r="N465" s="139" t="s">
        <v>45</v>
      </c>
      <c r="P465" s="140">
        <f>O465*H465</f>
        <v>0</v>
      </c>
      <c r="Q465" s="140">
        <v>0</v>
      </c>
      <c r="R465" s="140">
        <f>Q465*H465</f>
        <v>0</v>
      </c>
      <c r="S465" s="140">
        <v>0</v>
      </c>
      <c r="T465" s="141">
        <f>S465*H465</f>
        <v>0</v>
      </c>
      <c r="AR465" s="142" t="s">
        <v>137</v>
      </c>
      <c r="AT465" s="142" t="s">
        <v>132</v>
      </c>
      <c r="AU465" s="142" t="s">
        <v>90</v>
      </c>
      <c r="AY465" s="16" t="s">
        <v>130</v>
      </c>
      <c r="BE465" s="143">
        <f>IF(N465="základní",J465,0)</f>
        <v>0</v>
      </c>
      <c r="BF465" s="143">
        <f>IF(N465="snížená",J465,0)</f>
        <v>0</v>
      </c>
      <c r="BG465" s="143">
        <f>IF(N465="zákl. přenesená",J465,0)</f>
        <v>0</v>
      </c>
      <c r="BH465" s="143">
        <f>IF(N465="sníž. přenesená",J465,0)</f>
        <v>0</v>
      </c>
      <c r="BI465" s="143">
        <f>IF(N465="nulová",J465,0)</f>
        <v>0</v>
      </c>
      <c r="BJ465" s="16" t="s">
        <v>88</v>
      </c>
      <c r="BK465" s="143">
        <f>ROUND(I465*H465,2)</f>
        <v>0</v>
      </c>
      <c r="BL465" s="16" t="s">
        <v>137</v>
      </c>
      <c r="BM465" s="142" t="s">
        <v>474</v>
      </c>
    </row>
    <row r="466" spans="2:65" s="1" customFormat="1" ht="19.5">
      <c r="B466" s="31"/>
      <c r="D466" s="144" t="s">
        <v>139</v>
      </c>
      <c r="F466" s="145" t="s">
        <v>475</v>
      </c>
      <c r="I466" s="146"/>
      <c r="L466" s="31"/>
      <c r="M466" s="147"/>
      <c r="T466" s="55"/>
      <c r="AT466" s="16" t="s">
        <v>139</v>
      </c>
      <c r="AU466" s="16" t="s">
        <v>90</v>
      </c>
    </row>
    <row r="467" spans="2:65" s="1" customFormat="1" ht="11.25">
      <c r="B467" s="31"/>
      <c r="D467" s="148" t="s">
        <v>141</v>
      </c>
      <c r="F467" s="149" t="s">
        <v>476</v>
      </c>
      <c r="I467" s="146"/>
      <c r="L467" s="31"/>
      <c r="M467" s="147"/>
      <c r="T467" s="55"/>
      <c r="AT467" s="16" t="s">
        <v>141</v>
      </c>
      <c r="AU467" s="16" t="s">
        <v>90</v>
      </c>
    </row>
    <row r="468" spans="2:65" s="12" customFormat="1" ht="11.25">
      <c r="B468" s="150"/>
      <c r="D468" s="144" t="s">
        <v>143</v>
      </c>
      <c r="E468" s="151" t="s">
        <v>1</v>
      </c>
      <c r="F468" s="152" t="s">
        <v>458</v>
      </c>
      <c r="H468" s="151" t="s">
        <v>1</v>
      </c>
      <c r="I468" s="153"/>
      <c r="L468" s="150"/>
      <c r="M468" s="154"/>
      <c r="T468" s="155"/>
      <c r="AT468" s="151" t="s">
        <v>143</v>
      </c>
      <c r="AU468" s="151" t="s">
        <v>90</v>
      </c>
      <c r="AV468" s="12" t="s">
        <v>88</v>
      </c>
      <c r="AW468" s="12" t="s">
        <v>36</v>
      </c>
      <c r="AX468" s="12" t="s">
        <v>80</v>
      </c>
      <c r="AY468" s="151" t="s">
        <v>130</v>
      </c>
    </row>
    <row r="469" spans="2:65" s="12" customFormat="1" ht="11.25">
      <c r="B469" s="150"/>
      <c r="D469" s="144" t="s">
        <v>143</v>
      </c>
      <c r="E469" s="151" t="s">
        <v>1</v>
      </c>
      <c r="F469" s="152" t="s">
        <v>145</v>
      </c>
      <c r="H469" s="151" t="s">
        <v>1</v>
      </c>
      <c r="I469" s="153"/>
      <c r="L469" s="150"/>
      <c r="M469" s="154"/>
      <c r="T469" s="155"/>
      <c r="AT469" s="151" t="s">
        <v>143</v>
      </c>
      <c r="AU469" s="151" t="s">
        <v>90</v>
      </c>
      <c r="AV469" s="12" t="s">
        <v>88</v>
      </c>
      <c r="AW469" s="12" t="s">
        <v>36</v>
      </c>
      <c r="AX469" s="12" t="s">
        <v>80</v>
      </c>
      <c r="AY469" s="151" t="s">
        <v>130</v>
      </c>
    </row>
    <row r="470" spans="2:65" s="13" customFormat="1" ht="11.25">
      <c r="B470" s="156"/>
      <c r="D470" s="144" t="s">
        <v>143</v>
      </c>
      <c r="E470" s="157" t="s">
        <v>1</v>
      </c>
      <c r="F470" s="158" t="s">
        <v>362</v>
      </c>
      <c r="H470" s="159">
        <v>110</v>
      </c>
      <c r="I470" s="160"/>
      <c r="L470" s="156"/>
      <c r="M470" s="161"/>
      <c r="T470" s="162"/>
      <c r="AT470" s="157" t="s">
        <v>143</v>
      </c>
      <c r="AU470" s="157" t="s">
        <v>90</v>
      </c>
      <c r="AV470" s="13" t="s">
        <v>90</v>
      </c>
      <c r="AW470" s="13" t="s">
        <v>36</v>
      </c>
      <c r="AX470" s="13" t="s">
        <v>80</v>
      </c>
      <c r="AY470" s="157" t="s">
        <v>130</v>
      </c>
    </row>
    <row r="471" spans="2:65" s="14" customFormat="1" ht="11.25">
      <c r="B471" s="163"/>
      <c r="D471" s="144" t="s">
        <v>143</v>
      </c>
      <c r="E471" s="164" t="s">
        <v>1</v>
      </c>
      <c r="F471" s="165" t="s">
        <v>152</v>
      </c>
      <c r="H471" s="166">
        <v>110</v>
      </c>
      <c r="I471" s="167"/>
      <c r="L471" s="163"/>
      <c r="M471" s="168"/>
      <c r="T471" s="169"/>
      <c r="AT471" s="164" t="s">
        <v>143</v>
      </c>
      <c r="AU471" s="164" t="s">
        <v>90</v>
      </c>
      <c r="AV471" s="14" t="s">
        <v>137</v>
      </c>
      <c r="AW471" s="14" t="s">
        <v>36</v>
      </c>
      <c r="AX471" s="14" t="s">
        <v>88</v>
      </c>
      <c r="AY471" s="164" t="s">
        <v>130</v>
      </c>
    </row>
    <row r="472" spans="2:65" s="1" customFormat="1" ht="24.2" customHeight="1">
      <c r="B472" s="31"/>
      <c r="C472" s="170" t="s">
        <v>477</v>
      </c>
      <c r="D472" s="170" t="s">
        <v>327</v>
      </c>
      <c r="E472" s="171" t="s">
        <v>478</v>
      </c>
      <c r="F472" s="172" t="s">
        <v>479</v>
      </c>
      <c r="G472" s="173" t="s">
        <v>170</v>
      </c>
      <c r="H472" s="174">
        <v>111.1</v>
      </c>
      <c r="I472" s="175"/>
      <c r="J472" s="176">
        <f>ROUND(I472*H472,2)</f>
        <v>0</v>
      </c>
      <c r="K472" s="172" t="s">
        <v>136</v>
      </c>
      <c r="L472" s="177"/>
      <c r="M472" s="178" t="s">
        <v>1</v>
      </c>
      <c r="N472" s="179" t="s">
        <v>45</v>
      </c>
      <c r="P472" s="140">
        <f>O472*H472</f>
        <v>0</v>
      </c>
      <c r="Q472" s="140">
        <v>1.593E-2</v>
      </c>
      <c r="R472" s="140">
        <f>Q472*H472</f>
        <v>1.7698229999999999</v>
      </c>
      <c r="S472" s="140">
        <v>0</v>
      </c>
      <c r="T472" s="141">
        <f>S472*H472</f>
        <v>0</v>
      </c>
      <c r="AR472" s="142" t="s">
        <v>205</v>
      </c>
      <c r="AT472" s="142" t="s">
        <v>327</v>
      </c>
      <c r="AU472" s="142" t="s">
        <v>90</v>
      </c>
      <c r="AY472" s="16" t="s">
        <v>130</v>
      </c>
      <c r="BE472" s="143">
        <f>IF(N472="základní",J472,0)</f>
        <v>0</v>
      </c>
      <c r="BF472" s="143">
        <f>IF(N472="snížená",J472,0)</f>
        <v>0</v>
      </c>
      <c r="BG472" s="143">
        <f>IF(N472="zákl. přenesená",J472,0)</f>
        <v>0</v>
      </c>
      <c r="BH472" s="143">
        <f>IF(N472="sníž. přenesená",J472,0)</f>
        <v>0</v>
      </c>
      <c r="BI472" s="143">
        <f>IF(N472="nulová",J472,0)</f>
        <v>0</v>
      </c>
      <c r="BJ472" s="16" t="s">
        <v>88</v>
      </c>
      <c r="BK472" s="143">
        <f>ROUND(I472*H472,2)</f>
        <v>0</v>
      </c>
      <c r="BL472" s="16" t="s">
        <v>137</v>
      </c>
      <c r="BM472" s="142" t="s">
        <v>480</v>
      </c>
    </row>
    <row r="473" spans="2:65" s="1" customFormat="1" ht="19.5">
      <c r="B473" s="31"/>
      <c r="D473" s="144" t="s">
        <v>139</v>
      </c>
      <c r="F473" s="145" t="s">
        <v>479</v>
      </c>
      <c r="I473" s="146"/>
      <c r="L473" s="31"/>
      <c r="M473" s="147"/>
      <c r="T473" s="55"/>
      <c r="AT473" s="16" t="s">
        <v>139</v>
      </c>
      <c r="AU473" s="16" t="s">
        <v>90</v>
      </c>
    </row>
    <row r="474" spans="2:65" s="12" customFormat="1" ht="11.25">
      <c r="B474" s="150"/>
      <c r="D474" s="144" t="s">
        <v>143</v>
      </c>
      <c r="E474" s="151" t="s">
        <v>1</v>
      </c>
      <c r="F474" s="152" t="s">
        <v>458</v>
      </c>
      <c r="H474" s="151" t="s">
        <v>1</v>
      </c>
      <c r="I474" s="153"/>
      <c r="L474" s="150"/>
      <c r="M474" s="154"/>
      <c r="T474" s="155"/>
      <c r="AT474" s="151" t="s">
        <v>143</v>
      </c>
      <c r="AU474" s="151" t="s">
        <v>90</v>
      </c>
      <c r="AV474" s="12" t="s">
        <v>88</v>
      </c>
      <c r="AW474" s="12" t="s">
        <v>36</v>
      </c>
      <c r="AX474" s="12" t="s">
        <v>80</v>
      </c>
      <c r="AY474" s="151" t="s">
        <v>130</v>
      </c>
    </row>
    <row r="475" spans="2:65" s="12" customFormat="1" ht="11.25">
      <c r="B475" s="150"/>
      <c r="D475" s="144" t="s">
        <v>143</v>
      </c>
      <c r="E475" s="151" t="s">
        <v>1</v>
      </c>
      <c r="F475" s="152" t="s">
        <v>145</v>
      </c>
      <c r="H475" s="151" t="s">
        <v>1</v>
      </c>
      <c r="I475" s="153"/>
      <c r="L475" s="150"/>
      <c r="M475" s="154"/>
      <c r="T475" s="155"/>
      <c r="AT475" s="151" t="s">
        <v>143</v>
      </c>
      <c r="AU475" s="151" t="s">
        <v>90</v>
      </c>
      <c r="AV475" s="12" t="s">
        <v>88</v>
      </c>
      <c r="AW475" s="12" t="s">
        <v>36</v>
      </c>
      <c r="AX475" s="12" t="s">
        <v>80</v>
      </c>
      <c r="AY475" s="151" t="s">
        <v>130</v>
      </c>
    </row>
    <row r="476" spans="2:65" s="13" customFormat="1" ht="11.25">
      <c r="B476" s="156"/>
      <c r="D476" s="144" t="s">
        <v>143</v>
      </c>
      <c r="E476" s="157" t="s">
        <v>1</v>
      </c>
      <c r="F476" s="158" t="s">
        <v>362</v>
      </c>
      <c r="H476" s="159">
        <v>110</v>
      </c>
      <c r="I476" s="160"/>
      <c r="L476" s="156"/>
      <c r="M476" s="161"/>
      <c r="T476" s="162"/>
      <c r="AT476" s="157" t="s">
        <v>143</v>
      </c>
      <c r="AU476" s="157" t="s">
        <v>90</v>
      </c>
      <c r="AV476" s="13" t="s">
        <v>90</v>
      </c>
      <c r="AW476" s="13" t="s">
        <v>36</v>
      </c>
      <c r="AX476" s="13" t="s">
        <v>80</v>
      </c>
      <c r="AY476" s="157" t="s">
        <v>130</v>
      </c>
    </row>
    <row r="477" spans="2:65" s="14" customFormat="1" ht="11.25">
      <c r="B477" s="163"/>
      <c r="D477" s="144" t="s">
        <v>143</v>
      </c>
      <c r="E477" s="164" t="s">
        <v>1</v>
      </c>
      <c r="F477" s="165" t="s">
        <v>152</v>
      </c>
      <c r="H477" s="166">
        <v>110</v>
      </c>
      <c r="I477" s="167"/>
      <c r="L477" s="163"/>
      <c r="M477" s="168"/>
      <c r="T477" s="169"/>
      <c r="AT477" s="164" t="s">
        <v>143</v>
      </c>
      <c r="AU477" s="164" t="s">
        <v>90</v>
      </c>
      <c r="AV477" s="14" t="s">
        <v>137</v>
      </c>
      <c r="AW477" s="14" t="s">
        <v>36</v>
      </c>
      <c r="AX477" s="14" t="s">
        <v>88</v>
      </c>
      <c r="AY477" s="164" t="s">
        <v>130</v>
      </c>
    </row>
    <row r="478" spans="2:65" s="13" customFormat="1" ht="11.25">
      <c r="B478" s="156"/>
      <c r="D478" s="144" t="s">
        <v>143</v>
      </c>
      <c r="F478" s="158" t="s">
        <v>481</v>
      </c>
      <c r="H478" s="159">
        <v>111.1</v>
      </c>
      <c r="I478" s="160"/>
      <c r="L478" s="156"/>
      <c r="M478" s="161"/>
      <c r="T478" s="162"/>
      <c r="AT478" s="157" t="s">
        <v>143</v>
      </c>
      <c r="AU478" s="157" t="s">
        <v>90</v>
      </c>
      <c r="AV478" s="13" t="s">
        <v>90</v>
      </c>
      <c r="AW478" s="13" t="s">
        <v>4</v>
      </c>
      <c r="AX478" s="13" t="s">
        <v>88</v>
      </c>
      <c r="AY478" s="157" t="s">
        <v>130</v>
      </c>
    </row>
    <row r="479" spans="2:65" s="1" customFormat="1" ht="24.2" customHeight="1">
      <c r="B479" s="31"/>
      <c r="C479" s="170" t="s">
        <v>482</v>
      </c>
      <c r="D479" s="170" t="s">
        <v>327</v>
      </c>
      <c r="E479" s="171" t="s">
        <v>483</v>
      </c>
      <c r="F479" s="172" t="s">
        <v>484</v>
      </c>
      <c r="G479" s="173" t="s">
        <v>215</v>
      </c>
      <c r="H479" s="174">
        <v>30</v>
      </c>
      <c r="I479" s="175"/>
      <c r="J479" s="176">
        <f>ROUND(I479*H479,2)</f>
        <v>0</v>
      </c>
      <c r="K479" s="172" t="s">
        <v>136</v>
      </c>
      <c r="L479" s="177"/>
      <c r="M479" s="178" t="s">
        <v>1</v>
      </c>
      <c r="N479" s="179" t="s">
        <v>45</v>
      </c>
      <c r="P479" s="140">
        <f>O479*H479</f>
        <v>0</v>
      </c>
      <c r="Q479" s="140">
        <v>3.9300000000000003E-3</v>
      </c>
      <c r="R479" s="140">
        <f>Q479*H479</f>
        <v>0.1179</v>
      </c>
      <c r="S479" s="140">
        <v>0</v>
      </c>
      <c r="T479" s="141">
        <f>S479*H479</f>
        <v>0</v>
      </c>
      <c r="AR479" s="142" t="s">
        <v>205</v>
      </c>
      <c r="AT479" s="142" t="s">
        <v>327</v>
      </c>
      <c r="AU479" s="142" t="s">
        <v>90</v>
      </c>
      <c r="AY479" s="16" t="s">
        <v>130</v>
      </c>
      <c r="BE479" s="143">
        <f>IF(N479="základní",J479,0)</f>
        <v>0</v>
      </c>
      <c r="BF479" s="143">
        <f>IF(N479="snížená",J479,0)</f>
        <v>0</v>
      </c>
      <c r="BG479" s="143">
        <f>IF(N479="zákl. přenesená",J479,0)</f>
        <v>0</v>
      </c>
      <c r="BH479" s="143">
        <f>IF(N479="sníž. přenesená",J479,0)</f>
        <v>0</v>
      </c>
      <c r="BI479" s="143">
        <f>IF(N479="nulová",J479,0)</f>
        <v>0</v>
      </c>
      <c r="BJ479" s="16" t="s">
        <v>88</v>
      </c>
      <c r="BK479" s="143">
        <f>ROUND(I479*H479,2)</f>
        <v>0</v>
      </c>
      <c r="BL479" s="16" t="s">
        <v>137</v>
      </c>
      <c r="BM479" s="142" t="s">
        <v>485</v>
      </c>
    </row>
    <row r="480" spans="2:65" s="1" customFormat="1" ht="11.25">
      <c r="B480" s="31"/>
      <c r="D480" s="144" t="s">
        <v>139</v>
      </c>
      <c r="F480" s="145" t="s">
        <v>484</v>
      </c>
      <c r="I480" s="146"/>
      <c r="L480" s="31"/>
      <c r="M480" s="147"/>
      <c r="T480" s="55"/>
      <c r="AT480" s="16" t="s">
        <v>139</v>
      </c>
      <c r="AU480" s="16" t="s">
        <v>90</v>
      </c>
    </row>
    <row r="481" spans="2:65" s="12" customFormat="1" ht="11.25">
      <c r="B481" s="150"/>
      <c r="D481" s="144" t="s">
        <v>143</v>
      </c>
      <c r="E481" s="151" t="s">
        <v>1</v>
      </c>
      <c r="F481" s="152" t="s">
        <v>458</v>
      </c>
      <c r="H481" s="151" t="s">
        <v>1</v>
      </c>
      <c r="I481" s="153"/>
      <c r="L481" s="150"/>
      <c r="M481" s="154"/>
      <c r="T481" s="155"/>
      <c r="AT481" s="151" t="s">
        <v>143</v>
      </c>
      <c r="AU481" s="151" t="s">
        <v>90</v>
      </c>
      <c r="AV481" s="12" t="s">
        <v>88</v>
      </c>
      <c r="AW481" s="12" t="s">
        <v>36</v>
      </c>
      <c r="AX481" s="12" t="s">
        <v>80</v>
      </c>
      <c r="AY481" s="151" t="s">
        <v>130</v>
      </c>
    </row>
    <row r="482" spans="2:65" s="12" customFormat="1" ht="11.25">
      <c r="B482" s="150"/>
      <c r="D482" s="144" t="s">
        <v>143</v>
      </c>
      <c r="E482" s="151" t="s">
        <v>1</v>
      </c>
      <c r="F482" s="152" t="s">
        <v>145</v>
      </c>
      <c r="H482" s="151" t="s">
        <v>1</v>
      </c>
      <c r="I482" s="153"/>
      <c r="L482" s="150"/>
      <c r="M482" s="154"/>
      <c r="T482" s="155"/>
      <c r="AT482" s="151" t="s">
        <v>143</v>
      </c>
      <c r="AU482" s="151" t="s">
        <v>90</v>
      </c>
      <c r="AV482" s="12" t="s">
        <v>88</v>
      </c>
      <c r="AW482" s="12" t="s">
        <v>36</v>
      </c>
      <c r="AX482" s="12" t="s">
        <v>80</v>
      </c>
      <c r="AY482" s="151" t="s">
        <v>130</v>
      </c>
    </row>
    <row r="483" spans="2:65" s="13" customFormat="1" ht="11.25">
      <c r="B483" s="156"/>
      <c r="D483" s="144" t="s">
        <v>143</v>
      </c>
      <c r="E483" s="157" t="s">
        <v>1</v>
      </c>
      <c r="F483" s="158" t="s">
        <v>373</v>
      </c>
      <c r="H483" s="159">
        <v>30</v>
      </c>
      <c r="I483" s="160"/>
      <c r="L483" s="156"/>
      <c r="M483" s="161"/>
      <c r="T483" s="162"/>
      <c r="AT483" s="157" t="s">
        <v>143</v>
      </c>
      <c r="AU483" s="157" t="s">
        <v>90</v>
      </c>
      <c r="AV483" s="13" t="s">
        <v>90</v>
      </c>
      <c r="AW483" s="13" t="s">
        <v>36</v>
      </c>
      <c r="AX483" s="13" t="s">
        <v>80</v>
      </c>
      <c r="AY483" s="157" t="s">
        <v>130</v>
      </c>
    </row>
    <row r="484" spans="2:65" s="14" customFormat="1" ht="11.25">
      <c r="B484" s="163"/>
      <c r="D484" s="144" t="s">
        <v>143</v>
      </c>
      <c r="E484" s="164" t="s">
        <v>1</v>
      </c>
      <c r="F484" s="165" t="s">
        <v>152</v>
      </c>
      <c r="H484" s="166">
        <v>30</v>
      </c>
      <c r="I484" s="167"/>
      <c r="L484" s="163"/>
      <c r="M484" s="168"/>
      <c r="T484" s="169"/>
      <c r="AT484" s="164" t="s">
        <v>143</v>
      </c>
      <c r="AU484" s="164" t="s">
        <v>90</v>
      </c>
      <c r="AV484" s="14" t="s">
        <v>137</v>
      </c>
      <c r="AW484" s="14" t="s">
        <v>36</v>
      </c>
      <c r="AX484" s="14" t="s">
        <v>88</v>
      </c>
      <c r="AY484" s="164" t="s">
        <v>130</v>
      </c>
    </row>
    <row r="485" spans="2:65" s="1" customFormat="1" ht="33" customHeight="1">
      <c r="B485" s="31"/>
      <c r="C485" s="131" t="s">
        <v>486</v>
      </c>
      <c r="D485" s="131" t="s">
        <v>132</v>
      </c>
      <c r="E485" s="132" t="s">
        <v>487</v>
      </c>
      <c r="F485" s="133" t="s">
        <v>488</v>
      </c>
      <c r="G485" s="134" t="s">
        <v>215</v>
      </c>
      <c r="H485" s="135">
        <v>3</v>
      </c>
      <c r="I485" s="136"/>
      <c r="J485" s="137">
        <f>ROUND(I485*H485,2)</f>
        <v>0</v>
      </c>
      <c r="K485" s="133" t="s">
        <v>136</v>
      </c>
      <c r="L485" s="31"/>
      <c r="M485" s="138" t="s">
        <v>1</v>
      </c>
      <c r="N485" s="139" t="s">
        <v>45</v>
      </c>
      <c r="P485" s="140">
        <f>O485*H485</f>
        <v>0</v>
      </c>
      <c r="Q485" s="140">
        <v>1.67E-3</v>
      </c>
      <c r="R485" s="140">
        <f>Q485*H485</f>
        <v>5.0100000000000006E-3</v>
      </c>
      <c r="S485" s="140">
        <v>0</v>
      </c>
      <c r="T485" s="141">
        <f>S485*H485</f>
        <v>0</v>
      </c>
      <c r="AR485" s="142" t="s">
        <v>137</v>
      </c>
      <c r="AT485" s="142" t="s">
        <v>132</v>
      </c>
      <c r="AU485" s="142" t="s">
        <v>90</v>
      </c>
      <c r="AY485" s="16" t="s">
        <v>130</v>
      </c>
      <c r="BE485" s="143">
        <f>IF(N485="základní",J485,0)</f>
        <v>0</v>
      </c>
      <c r="BF485" s="143">
        <f>IF(N485="snížená",J485,0)</f>
        <v>0</v>
      </c>
      <c r="BG485" s="143">
        <f>IF(N485="zákl. přenesená",J485,0)</f>
        <v>0</v>
      </c>
      <c r="BH485" s="143">
        <f>IF(N485="sníž. přenesená",J485,0)</f>
        <v>0</v>
      </c>
      <c r="BI485" s="143">
        <f>IF(N485="nulová",J485,0)</f>
        <v>0</v>
      </c>
      <c r="BJ485" s="16" t="s">
        <v>88</v>
      </c>
      <c r="BK485" s="143">
        <f>ROUND(I485*H485,2)</f>
        <v>0</v>
      </c>
      <c r="BL485" s="16" t="s">
        <v>137</v>
      </c>
      <c r="BM485" s="142" t="s">
        <v>489</v>
      </c>
    </row>
    <row r="486" spans="2:65" s="1" customFormat="1" ht="19.5">
      <c r="B486" s="31"/>
      <c r="D486" s="144" t="s">
        <v>139</v>
      </c>
      <c r="F486" s="145" t="s">
        <v>490</v>
      </c>
      <c r="I486" s="146"/>
      <c r="L486" s="31"/>
      <c r="M486" s="147"/>
      <c r="T486" s="55"/>
      <c r="AT486" s="16" t="s">
        <v>139</v>
      </c>
      <c r="AU486" s="16" t="s">
        <v>90</v>
      </c>
    </row>
    <row r="487" spans="2:65" s="1" customFormat="1" ht="11.25">
      <c r="B487" s="31"/>
      <c r="D487" s="148" t="s">
        <v>141</v>
      </c>
      <c r="F487" s="149" t="s">
        <v>491</v>
      </c>
      <c r="I487" s="146"/>
      <c r="L487" s="31"/>
      <c r="M487" s="147"/>
      <c r="T487" s="55"/>
      <c r="AT487" s="16" t="s">
        <v>141</v>
      </c>
      <c r="AU487" s="16" t="s">
        <v>90</v>
      </c>
    </row>
    <row r="488" spans="2:65" s="12" customFormat="1" ht="11.25">
      <c r="B488" s="150"/>
      <c r="D488" s="144" t="s">
        <v>143</v>
      </c>
      <c r="E488" s="151" t="s">
        <v>1</v>
      </c>
      <c r="F488" s="152" t="s">
        <v>458</v>
      </c>
      <c r="H488" s="151" t="s">
        <v>1</v>
      </c>
      <c r="I488" s="153"/>
      <c r="L488" s="150"/>
      <c r="M488" s="154"/>
      <c r="T488" s="155"/>
      <c r="AT488" s="151" t="s">
        <v>143</v>
      </c>
      <c r="AU488" s="151" t="s">
        <v>90</v>
      </c>
      <c r="AV488" s="12" t="s">
        <v>88</v>
      </c>
      <c r="AW488" s="12" t="s">
        <v>36</v>
      </c>
      <c r="AX488" s="12" t="s">
        <v>80</v>
      </c>
      <c r="AY488" s="151" t="s">
        <v>130</v>
      </c>
    </row>
    <row r="489" spans="2:65" s="12" customFormat="1" ht="11.25">
      <c r="B489" s="150"/>
      <c r="D489" s="144" t="s">
        <v>143</v>
      </c>
      <c r="E489" s="151" t="s">
        <v>1</v>
      </c>
      <c r="F489" s="152" t="s">
        <v>145</v>
      </c>
      <c r="H489" s="151" t="s">
        <v>1</v>
      </c>
      <c r="I489" s="153"/>
      <c r="L489" s="150"/>
      <c r="M489" s="154"/>
      <c r="T489" s="155"/>
      <c r="AT489" s="151" t="s">
        <v>143</v>
      </c>
      <c r="AU489" s="151" t="s">
        <v>90</v>
      </c>
      <c r="AV489" s="12" t="s">
        <v>88</v>
      </c>
      <c r="AW489" s="12" t="s">
        <v>36</v>
      </c>
      <c r="AX489" s="12" t="s">
        <v>80</v>
      </c>
      <c r="AY489" s="151" t="s">
        <v>130</v>
      </c>
    </row>
    <row r="490" spans="2:65" s="13" customFormat="1" ht="11.25">
      <c r="B490" s="156"/>
      <c r="D490" s="144" t="s">
        <v>143</v>
      </c>
      <c r="E490" s="157" t="s">
        <v>1</v>
      </c>
      <c r="F490" s="158" t="s">
        <v>159</v>
      </c>
      <c r="H490" s="159">
        <v>3</v>
      </c>
      <c r="I490" s="160"/>
      <c r="L490" s="156"/>
      <c r="M490" s="161"/>
      <c r="T490" s="162"/>
      <c r="AT490" s="157" t="s">
        <v>143</v>
      </c>
      <c r="AU490" s="157" t="s">
        <v>90</v>
      </c>
      <c r="AV490" s="13" t="s">
        <v>90</v>
      </c>
      <c r="AW490" s="13" t="s">
        <v>36</v>
      </c>
      <c r="AX490" s="13" t="s">
        <v>80</v>
      </c>
      <c r="AY490" s="157" t="s">
        <v>130</v>
      </c>
    </row>
    <row r="491" spans="2:65" s="14" customFormat="1" ht="11.25">
      <c r="B491" s="163"/>
      <c r="D491" s="144" t="s">
        <v>143</v>
      </c>
      <c r="E491" s="164" t="s">
        <v>1</v>
      </c>
      <c r="F491" s="165" t="s">
        <v>152</v>
      </c>
      <c r="H491" s="166">
        <v>3</v>
      </c>
      <c r="I491" s="167"/>
      <c r="L491" s="163"/>
      <c r="M491" s="168"/>
      <c r="T491" s="169"/>
      <c r="AT491" s="164" t="s">
        <v>143</v>
      </c>
      <c r="AU491" s="164" t="s">
        <v>90</v>
      </c>
      <c r="AV491" s="14" t="s">
        <v>137</v>
      </c>
      <c r="AW491" s="14" t="s">
        <v>36</v>
      </c>
      <c r="AX491" s="14" t="s">
        <v>88</v>
      </c>
      <c r="AY491" s="164" t="s">
        <v>130</v>
      </c>
    </row>
    <row r="492" spans="2:65" s="1" customFormat="1" ht="24.2" customHeight="1">
      <c r="B492" s="31"/>
      <c r="C492" s="170" t="s">
        <v>492</v>
      </c>
      <c r="D492" s="170" t="s">
        <v>327</v>
      </c>
      <c r="E492" s="171" t="s">
        <v>493</v>
      </c>
      <c r="F492" s="172" t="s">
        <v>494</v>
      </c>
      <c r="G492" s="173" t="s">
        <v>215</v>
      </c>
      <c r="H492" s="174">
        <v>3.03</v>
      </c>
      <c r="I492" s="175"/>
      <c r="J492" s="176">
        <f>ROUND(I492*H492,2)</f>
        <v>0</v>
      </c>
      <c r="K492" s="172" t="s">
        <v>136</v>
      </c>
      <c r="L492" s="177"/>
      <c r="M492" s="178" t="s">
        <v>1</v>
      </c>
      <c r="N492" s="179" t="s">
        <v>45</v>
      </c>
      <c r="P492" s="140">
        <f>O492*H492</f>
        <v>0</v>
      </c>
      <c r="Q492" s="140">
        <v>1.78E-2</v>
      </c>
      <c r="R492" s="140">
        <f>Q492*H492</f>
        <v>5.3933999999999996E-2</v>
      </c>
      <c r="S492" s="140">
        <v>0</v>
      </c>
      <c r="T492" s="141">
        <f>S492*H492</f>
        <v>0</v>
      </c>
      <c r="AR492" s="142" t="s">
        <v>205</v>
      </c>
      <c r="AT492" s="142" t="s">
        <v>327</v>
      </c>
      <c r="AU492" s="142" t="s">
        <v>90</v>
      </c>
      <c r="AY492" s="16" t="s">
        <v>130</v>
      </c>
      <c r="BE492" s="143">
        <f>IF(N492="základní",J492,0)</f>
        <v>0</v>
      </c>
      <c r="BF492" s="143">
        <f>IF(N492="snížená",J492,0)</f>
        <v>0</v>
      </c>
      <c r="BG492" s="143">
        <f>IF(N492="zákl. přenesená",J492,0)</f>
        <v>0</v>
      </c>
      <c r="BH492" s="143">
        <f>IF(N492="sníž. přenesená",J492,0)</f>
        <v>0</v>
      </c>
      <c r="BI492" s="143">
        <f>IF(N492="nulová",J492,0)</f>
        <v>0</v>
      </c>
      <c r="BJ492" s="16" t="s">
        <v>88</v>
      </c>
      <c r="BK492" s="143">
        <f>ROUND(I492*H492,2)</f>
        <v>0</v>
      </c>
      <c r="BL492" s="16" t="s">
        <v>137</v>
      </c>
      <c r="BM492" s="142" t="s">
        <v>495</v>
      </c>
    </row>
    <row r="493" spans="2:65" s="1" customFormat="1" ht="19.5">
      <c r="B493" s="31"/>
      <c r="D493" s="144" t="s">
        <v>139</v>
      </c>
      <c r="F493" s="145" t="s">
        <v>494</v>
      </c>
      <c r="I493" s="146"/>
      <c r="L493" s="31"/>
      <c r="M493" s="147"/>
      <c r="T493" s="55"/>
      <c r="AT493" s="16" t="s">
        <v>139</v>
      </c>
      <c r="AU493" s="16" t="s">
        <v>90</v>
      </c>
    </row>
    <row r="494" spans="2:65" s="12" customFormat="1" ht="11.25">
      <c r="B494" s="150"/>
      <c r="D494" s="144" t="s">
        <v>143</v>
      </c>
      <c r="E494" s="151" t="s">
        <v>1</v>
      </c>
      <c r="F494" s="152" t="s">
        <v>458</v>
      </c>
      <c r="H494" s="151" t="s">
        <v>1</v>
      </c>
      <c r="I494" s="153"/>
      <c r="L494" s="150"/>
      <c r="M494" s="154"/>
      <c r="T494" s="155"/>
      <c r="AT494" s="151" t="s">
        <v>143</v>
      </c>
      <c r="AU494" s="151" t="s">
        <v>90</v>
      </c>
      <c r="AV494" s="12" t="s">
        <v>88</v>
      </c>
      <c r="AW494" s="12" t="s">
        <v>36</v>
      </c>
      <c r="AX494" s="12" t="s">
        <v>80</v>
      </c>
      <c r="AY494" s="151" t="s">
        <v>130</v>
      </c>
    </row>
    <row r="495" spans="2:65" s="12" customFormat="1" ht="11.25">
      <c r="B495" s="150"/>
      <c r="D495" s="144" t="s">
        <v>143</v>
      </c>
      <c r="E495" s="151" t="s">
        <v>1</v>
      </c>
      <c r="F495" s="152" t="s">
        <v>145</v>
      </c>
      <c r="H495" s="151" t="s">
        <v>1</v>
      </c>
      <c r="I495" s="153"/>
      <c r="L495" s="150"/>
      <c r="M495" s="154"/>
      <c r="T495" s="155"/>
      <c r="AT495" s="151" t="s">
        <v>143</v>
      </c>
      <c r="AU495" s="151" t="s">
        <v>90</v>
      </c>
      <c r="AV495" s="12" t="s">
        <v>88</v>
      </c>
      <c r="AW495" s="12" t="s">
        <v>36</v>
      </c>
      <c r="AX495" s="12" t="s">
        <v>80</v>
      </c>
      <c r="AY495" s="151" t="s">
        <v>130</v>
      </c>
    </row>
    <row r="496" spans="2:65" s="13" customFormat="1" ht="11.25">
      <c r="B496" s="156"/>
      <c r="D496" s="144" t="s">
        <v>143</v>
      </c>
      <c r="E496" s="157" t="s">
        <v>1</v>
      </c>
      <c r="F496" s="158" t="s">
        <v>159</v>
      </c>
      <c r="H496" s="159">
        <v>3</v>
      </c>
      <c r="I496" s="160"/>
      <c r="L496" s="156"/>
      <c r="M496" s="161"/>
      <c r="T496" s="162"/>
      <c r="AT496" s="157" t="s">
        <v>143</v>
      </c>
      <c r="AU496" s="157" t="s">
        <v>90</v>
      </c>
      <c r="AV496" s="13" t="s">
        <v>90</v>
      </c>
      <c r="AW496" s="13" t="s">
        <v>36</v>
      </c>
      <c r="AX496" s="13" t="s">
        <v>80</v>
      </c>
      <c r="AY496" s="157" t="s">
        <v>130</v>
      </c>
    </row>
    <row r="497" spans="2:65" s="14" customFormat="1" ht="11.25">
      <c r="B497" s="163"/>
      <c r="D497" s="144" t="s">
        <v>143</v>
      </c>
      <c r="E497" s="164" t="s">
        <v>1</v>
      </c>
      <c r="F497" s="165" t="s">
        <v>152</v>
      </c>
      <c r="H497" s="166">
        <v>3</v>
      </c>
      <c r="I497" s="167"/>
      <c r="L497" s="163"/>
      <c r="M497" s="168"/>
      <c r="T497" s="169"/>
      <c r="AT497" s="164" t="s">
        <v>143</v>
      </c>
      <c r="AU497" s="164" t="s">
        <v>90</v>
      </c>
      <c r="AV497" s="14" t="s">
        <v>137</v>
      </c>
      <c r="AW497" s="14" t="s">
        <v>36</v>
      </c>
      <c r="AX497" s="14" t="s">
        <v>88</v>
      </c>
      <c r="AY497" s="164" t="s">
        <v>130</v>
      </c>
    </row>
    <row r="498" spans="2:65" s="13" customFormat="1" ht="11.25">
      <c r="B498" s="156"/>
      <c r="D498" s="144" t="s">
        <v>143</v>
      </c>
      <c r="F498" s="158" t="s">
        <v>496</v>
      </c>
      <c r="H498" s="159">
        <v>3.03</v>
      </c>
      <c r="I498" s="160"/>
      <c r="L498" s="156"/>
      <c r="M498" s="161"/>
      <c r="T498" s="162"/>
      <c r="AT498" s="157" t="s">
        <v>143</v>
      </c>
      <c r="AU498" s="157" t="s">
        <v>90</v>
      </c>
      <c r="AV498" s="13" t="s">
        <v>90</v>
      </c>
      <c r="AW498" s="13" t="s">
        <v>4</v>
      </c>
      <c r="AX498" s="13" t="s">
        <v>88</v>
      </c>
      <c r="AY498" s="157" t="s">
        <v>130</v>
      </c>
    </row>
    <row r="499" spans="2:65" s="1" customFormat="1" ht="24.2" customHeight="1">
      <c r="B499" s="31"/>
      <c r="C499" s="131" t="s">
        <v>497</v>
      </c>
      <c r="D499" s="131" t="s">
        <v>132</v>
      </c>
      <c r="E499" s="132" t="s">
        <v>498</v>
      </c>
      <c r="F499" s="133" t="s">
        <v>499</v>
      </c>
      <c r="G499" s="134" t="s">
        <v>215</v>
      </c>
      <c r="H499" s="135">
        <v>5</v>
      </c>
      <c r="I499" s="136"/>
      <c r="J499" s="137">
        <f>ROUND(I499*H499,2)</f>
        <v>0</v>
      </c>
      <c r="K499" s="133" t="s">
        <v>136</v>
      </c>
      <c r="L499" s="31"/>
      <c r="M499" s="138" t="s">
        <v>1</v>
      </c>
      <c r="N499" s="139" t="s">
        <v>45</v>
      </c>
      <c r="P499" s="140">
        <f>O499*H499</f>
        <v>0</v>
      </c>
      <c r="Q499" s="140">
        <v>1.67E-3</v>
      </c>
      <c r="R499" s="140">
        <f>Q499*H499</f>
        <v>8.3499999999999998E-3</v>
      </c>
      <c r="S499" s="140">
        <v>0</v>
      </c>
      <c r="T499" s="141">
        <f>S499*H499</f>
        <v>0</v>
      </c>
      <c r="AR499" s="142" t="s">
        <v>137</v>
      </c>
      <c r="AT499" s="142" t="s">
        <v>132</v>
      </c>
      <c r="AU499" s="142" t="s">
        <v>90</v>
      </c>
      <c r="AY499" s="16" t="s">
        <v>130</v>
      </c>
      <c r="BE499" s="143">
        <f>IF(N499="základní",J499,0)</f>
        <v>0</v>
      </c>
      <c r="BF499" s="143">
        <f>IF(N499="snížená",J499,0)</f>
        <v>0</v>
      </c>
      <c r="BG499" s="143">
        <f>IF(N499="zákl. přenesená",J499,0)</f>
        <v>0</v>
      </c>
      <c r="BH499" s="143">
        <f>IF(N499="sníž. přenesená",J499,0)</f>
        <v>0</v>
      </c>
      <c r="BI499" s="143">
        <f>IF(N499="nulová",J499,0)</f>
        <v>0</v>
      </c>
      <c r="BJ499" s="16" t="s">
        <v>88</v>
      </c>
      <c r="BK499" s="143">
        <f>ROUND(I499*H499,2)</f>
        <v>0</v>
      </c>
      <c r="BL499" s="16" t="s">
        <v>137</v>
      </c>
      <c r="BM499" s="142" t="s">
        <v>500</v>
      </c>
    </row>
    <row r="500" spans="2:65" s="1" customFormat="1" ht="29.25">
      <c r="B500" s="31"/>
      <c r="D500" s="144" t="s">
        <v>139</v>
      </c>
      <c r="F500" s="145" t="s">
        <v>501</v>
      </c>
      <c r="I500" s="146"/>
      <c r="L500" s="31"/>
      <c r="M500" s="147"/>
      <c r="T500" s="55"/>
      <c r="AT500" s="16" t="s">
        <v>139</v>
      </c>
      <c r="AU500" s="16" t="s">
        <v>90</v>
      </c>
    </row>
    <row r="501" spans="2:65" s="1" customFormat="1" ht="11.25">
      <c r="B501" s="31"/>
      <c r="D501" s="148" t="s">
        <v>141</v>
      </c>
      <c r="F501" s="149" t="s">
        <v>502</v>
      </c>
      <c r="I501" s="146"/>
      <c r="L501" s="31"/>
      <c r="M501" s="147"/>
      <c r="T501" s="55"/>
      <c r="AT501" s="16" t="s">
        <v>141</v>
      </c>
      <c r="AU501" s="16" t="s">
        <v>90</v>
      </c>
    </row>
    <row r="502" spans="2:65" s="12" customFormat="1" ht="11.25">
      <c r="B502" s="150"/>
      <c r="D502" s="144" t="s">
        <v>143</v>
      </c>
      <c r="E502" s="151" t="s">
        <v>1</v>
      </c>
      <c r="F502" s="152" t="s">
        <v>458</v>
      </c>
      <c r="H502" s="151" t="s">
        <v>1</v>
      </c>
      <c r="I502" s="153"/>
      <c r="L502" s="150"/>
      <c r="M502" s="154"/>
      <c r="T502" s="155"/>
      <c r="AT502" s="151" t="s">
        <v>143</v>
      </c>
      <c r="AU502" s="151" t="s">
        <v>90</v>
      </c>
      <c r="AV502" s="12" t="s">
        <v>88</v>
      </c>
      <c r="AW502" s="12" t="s">
        <v>36</v>
      </c>
      <c r="AX502" s="12" t="s">
        <v>80</v>
      </c>
      <c r="AY502" s="151" t="s">
        <v>130</v>
      </c>
    </row>
    <row r="503" spans="2:65" s="12" customFormat="1" ht="11.25">
      <c r="B503" s="150"/>
      <c r="D503" s="144" t="s">
        <v>143</v>
      </c>
      <c r="E503" s="151" t="s">
        <v>1</v>
      </c>
      <c r="F503" s="152" t="s">
        <v>145</v>
      </c>
      <c r="H503" s="151" t="s">
        <v>1</v>
      </c>
      <c r="I503" s="153"/>
      <c r="L503" s="150"/>
      <c r="M503" s="154"/>
      <c r="T503" s="155"/>
      <c r="AT503" s="151" t="s">
        <v>143</v>
      </c>
      <c r="AU503" s="151" t="s">
        <v>90</v>
      </c>
      <c r="AV503" s="12" t="s">
        <v>88</v>
      </c>
      <c r="AW503" s="12" t="s">
        <v>36</v>
      </c>
      <c r="AX503" s="12" t="s">
        <v>80</v>
      </c>
      <c r="AY503" s="151" t="s">
        <v>130</v>
      </c>
    </row>
    <row r="504" spans="2:65" s="13" customFormat="1" ht="11.25">
      <c r="B504" s="156"/>
      <c r="D504" s="144" t="s">
        <v>143</v>
      </c>
      <c r="E504" s="157" t="s">
        <v>1</v>
      </c>
      <c r="F504" s="158" t="s">
        <v>503</v>
      </c>
      <c r="H504" s="159">
        <v>5</v>
      </c>
      <c r="I504" s="160"/>
      <c r="L504" s="156"/>
      <c r="M504" s="161"/>
      <c r="T504" s="162"/>
      <c r="AT504" s="157" t="s">
        <v>143</v>
      </c>
      <c r="AU504" s="157" t="s">
        <v>90</v>
      </c>
      <c r="AV504" s="13" t="s">
        <v>90</v>
      </c>
      <c r="AW504" s="13" t="s">
        <v>36</v>
      </c>
      <c r="AX504" s="13" t="s">
        <v>88</v>
      </c>
      <c r="AY504" s="157" t="s">
        <v>130</v>
      </c>
    </row>
    <row r="505" spans="2:65" s="1" customFormat="1" ht="24.2" customHeight="1">
      <c r="B505" s="31"/>
      <c r="C505" s="170" t="s">
        <v>504</v>
      </c>
      <c r="D505" s="170" t="s">
        <v>327</v>
      </c>
      <c r="E505" s="171" t="s">
        <v>505</v>
      </c>
      <c r="F505" s="172" t="s">
        <v>506</v>
      </c>
      <c r="G505" s="173" t="s">
        <v>215</v>
      </c>
      <c r="H505" s="174">
        <v>1</v>
      </c>
      <c r="I505" s="175"/>
      <c r="J505" s="176">
        <f>ROUND(I505*H505,2)</f>
        <v>0</v>
      </c>
      <c r="K505" s="172" t="s">
        <v>136</v>
      </c>
      <c r="L505" s="177"/>
      <c r="M505" s="178" t="s">
        <v>1</v>
      </c>
      <c r="N505" s="179" t="s">
        <v>45</v>
      </c>
      <c r="P505" s="140">
        <f>O505*H505</f>
        <v>0</v>
      </c>
      <c r="Q505" s="140">
        <v>7.7000000000000002E-3</v>
      </c>
      <c r="R505" s="140">
        <f>Q505*H505</f>
        <v>7.7000000000000002E-3</v>
      </c>
      <c r="S505" s="140">
        <v>0</v>
      </c>
      <c r="T505" s="141">
        <f>S505*H505</f>
        <v>0</v>
      </c>
      <c r="AR505" s="142" t="s">
        <v>205</v>
      </c>
      <c r="AT505" s="142" t="s">
        <v>327</v>
      </c>
      <c r="AU505" s="142" t="s">
        <v>90</v>
      </c>
      <c r="AY505" s="16" t="s">
        <v>130</v>
      </c>
      <c r="BE505" s="143">
        <f>IF(N505="základní",J505,0)</f>
        <v>0</v>
      </c>
      <c r="BF505" s="143">
        <f>IF(N505="snížená",J505,0)</f>
        <v>0</v>
      </c>
      <c r="BG505" s="143">
        <f>IF(N505="zákl. přenesená",J505,0)</f>
        <v>0</v>
      </c>
      <c r="BH505" s="143">
        <f>IF(N505="sníž. přenesená",J505,0)</f>
        <v>0</v>
      </c>
      <c r="BI505" s="143">
        <f>IF(N505="nulová",J505,0)</f>
        <v>0</v>
      </c>
      <c r="BJ505" s="16" t="s">
        <v>88</v>
      </c>
      <c r="BK505" s="143">
        <f>ROUND(I505*H505,2)</f>
        <v>0</v>
      </c>
      <c r="BL505" s="16" t="s">
        <v>137</v>
      </c>
      <c r="BM505" s="142" t="s">
        <v>507</v>
      </c>
    </row>
    <row r="506" spans="2:65" s="1" customFormat="1" ht="19.5">
      <c r="B506" s="31"/>
      <c r="D506" s="144" t="s">
        <v>139</v>
      </c>
      <c r="F506" s="145" t="s">
        <v>506</v>
      </c>
      <c r="I506" s="146"/>
      <c r="L506" s="31"/>
      <c r="M506" s="147"/>
      <c r="T506" s="55"/>
      <c r="AT506" s="16" t="s">
        <v>139</v>
      </c>
      <c r="AU506" s="16" t="s">
        <v>90</v>
      </c>
    </row>
    <row r="507" spans="2:65" s="12" customFormat="1" ht="11.25">
      <c r="B507" s="150"/>
      <c r="D507" s="144" t="s">
        <v>143</v>
      </c>
      <c r="E507" s="151" t="s">
        <v>1</v>
      </c>
      <c r="F507" s="152" t="s">
        <v>458</v>
      </c>
      <c r="H507" s="151" t="s">
        <v>1</v>
      </c>
      <c r="I507" s="153"/>
      <c r="L507" s="150"/>
      <c r="M507" s="154"/>
      <c r="T507" s="155"/>
      <c r="AT507" s="151" t="s">
        <v>143</v>
      </c>
      <c r="AU507" s="151" t="s">
        <v>90</v>
      </c>
      <c r="AV507" s="12" t="s">
        <v>88</v>
      </c>
      <c r="AW507" s="12" t="s">
        <v>36</v>
      </c>
      <c r="AX507" s="12" t="s">
        <v>80</v>
      </c>
      <c r="AY507" s="151" t="s">
        <v>130</v>
      </c>
    </row>
    <row r="508" spans="2:65" s="12" customFormat="1" ht="11.25">
      <c r="B508" s="150"/>
      <c r="D508" s="144" t="s">
        <v>143</v>
      </c>
      <c r="E508" s="151" t="s">
        <v>1</v>
      </c>
      <c r="F508" s="152" t="s">
        <v>145</v>
      </c>
      <c r="H508" s="151" t="s">
        <v>1</v>
      </c>
      <c r="I508" s="153"/>
      <c r="L508" s="150"/>
      <c r="M508" s="154"/>
      <c r="T508" s="155"/>
      <c r="AT508" s="151" t="s">
        <v>143</v>
      </c>
      <c r="AU508" s="151" t="s">
        <v>90</v>
      </c>
      <c r="AV508" s="12" t="s">
        <v>88</v>
      </c>
      <c r="AW508" s="12" t="s">
        <v>36</v>
      </c>
      <c r="AX508" s="12" t="s">
        <v>80</v>
      </c>
      <c r="AY508" s="151" t="s">
        <v>130</v>
      </c>
    </row>
    <row r="509" spans="2:65" s="13" customFormat="1" ht="11.25">
      <c r="B509" s="156"/>
      <c r="D509" s="144" t="s">
        <v>143</v>
      </c>
      <c r="E509" s="157" t="s">
        <v>1</v>
      </c>
      <c r="F509" s="158" t="s">
        <v>88</v>
      </c>
      <c r="H509" s="159">
        <v>1</v>
      </c>
      <c r="I509" s="160"/>
      <c r="L509" s="156"/>
      <c r="M509" s="161"/>
      <c r="T509" s="162"/>
      <c r="AT509" s="157" t="s">
        <v>143</v>
      </c>
      <c r="AU509" s="157" t="s">
        <v>90</v>
      </c>
      <c r="AV509" s="13" t="s">
        <v>90</v>
      </c>
      <c r="AW509" s="13" t="s">
        <v>36</v>
      </c>
      <c r="AX509" s="13" t="s">
        <v>88</v>
      </c>
      <c r="AY509" s="157" t="s">
        <v>130</v>
      </c>
    </row>
    <row r="510" spans="2:65" s="1" customFormat="1" ht="33" customHeight="1">
      <c r="B510" s="31"/>
      <c r="C510" s="170" t="s">
        <v>508</v>
      </c>
      <c r="D510" s="170" t="s">
        <v>327</v>
      </c>
      <c r="E510" s="171" t="s">
        <v>509</v>
      </c>
      <c r="F510" s="172" t="s">
        <v>510</v>
      </c>
      <c r="G510" s="173" t="s">
        <v>215</v>
      </c>
      <c r="H510" s="174">
        <v>1</v>
      </c>
      <c r="I510" s="175"/>
      <c r="J510" s="176">
        <f>ROUND(I510*H510,2)</f>
        <v>0</v>
      </c>
      <c r="K510" s="172" t="s">
        <v>136</v>
      </c>
      <c r="L510" s="177"/>
      <c r="M510" s="178" t="s">
        <v>1</v>
      </c>
      <c r="N510" s="179" t="s">
        <v>45</v>
      </c>
      <c r="P510" s="140">
        <f>O510*H510</f>
        <v>0</v>
      </c>
      <c r="Q510" s="140">
        <v>6.8999999999999999E-3</v>
      </c>
      <c r="R510" s="140">
        <f>Q510*H510</f>
        <v>6.8999999999999999E-3</v>
      </c>
      <c r="S510" s="140">
        <v>0</v>
      </c>
      <c r="T510" s="141">
        <f>S510*H510</f>
        <v>0</v>
      </c>
      <c r="AR510" s="142" t="s">
        <v>205</v>
      </c>
      <c r="AT510" s="142" t="s">
        <v>327</v>
      </c>
      <c r="AU510" s="142" t="s">
        <v>90</v>
      </c>
      <c r="AY510" s="16" t="s">
        <v>130</v>
      </c>
      <c r="BE510" s="143">
        <f>IF(N510="základní",J510,0)</f>
        <v>0</v>
      </c>
      <c r="BF510" s="143">
        <f>IF(N510="snížená",J510,0)</f>
        <v>0</v>
      </c>
      <c r="BG510" s="143">
        <f>IF(N510="zákl. přenesená",J510,0)</f>
        <v>0</v>
      </c>
      <c r="BH510" s="143">
        <f>IF(N510="sníž. přenesená",J510,0)</f>
        <v>0</v>
      </c>
      <c r="BI510" s="143">
        <f>IF(N510="nulová",J510,0)</f>
        <v>0</v>
      </c>
      <c r="BJ510" s="16" t="s">
        <v>88</v>
      </c>
      <c r="BK510" s="143">
        <f>ROUND(I510*H510,2)</f>
        <v>0</v>
      </c>
      <c r="BL510" s="16" t="s">
        <v>137</v>
      </c>
      <c r="BM510" s="142" t="s">
        <v>511</v>
      </c>
    </row>
    <row r="511" spans="2:65" s="1" customFormat="1" ht="19.5">
      <c r="B511" s="31"/>
      <c r="D511" s="144" t="s">
        <v>139</v>
      </c>
      <c r="F511" s="145" t="s">
        <v>510</v>
      </c>
      <c r="I511" s="146"/>
      <c r="L511" s="31"/>
      <c r="M511" s="147"/>
      <c r="T511" s="55"/>
      <c r="AT511" s="16" t="s">
        <v>139</v>
      </c>
      <c r="AU511" s="16" t="s">
        <v>90</v>
      </c>
    </row>
    <row r="512" spans="2:65" s="12" customFormat="1" ht="11.25">
      <c r="B512" s="150"/>
      <c r="D512" s="144" t="s">
        <v>143</v>
      </c>
      <c r="E512" s="151" t="s">
        <v>1</v>
      </c>
      <c r="F512" s="152" t="s">
        <v>458</v>
      </c>
      <c r="H512" s="151" t="s">
        <v>1</v>
      </c>
      <c r="I512" s="153"/>
      <c r="L512" s="150"/>
      <c r="M512" s="154"/>
      <c r="T512" s="155"/>
      <c r="AT512" s="151" t="s">
        <v>143</v>
      </c>
      <c r="AU512" s="151" t="s">
        <v>90</v>
      </c>
      <c r="AV512" s="12" t="s">
        <v>88</v>
      </c>
      <c r="AW512" s="12" t="s">
        <v>36</v>
      </c>
      <c r="AX512" s="12" t="s">
        <v>80</v>
      </c>
      <c r="AY512" s="151" t="s">
        <v>130</v>
      </c>
    </row>
    <row r="513" spans="2:65" s="12" customFormat="1" ht="11.25">
      <c r="B513" s="150"/>
      <c r="D513" s="144" t="s">
        <v>143</v>
      </c>
      <c r="E513" s="151" t="s">
        <v>1</v>
      </c>
      <c r="F513" s="152" t="s">
        <v>145</v>
      </c>
      <c r="H513" s="151" t="s">
        <v>1</v>
      </c>
      <c r="I513" s="153"/>
      <c r="L513" s="150"/>
      <c r="M513" s="154"/>
      <c r="T513" s="155"/>
      <c r="AT513" s="151" t="s">
        <v>143</v>
      </c>
      <c r="AU513" s="151" t="s">
        <v>90</v>
      </c>
      <c r="AV513" s="12" t="s">
        <v>88</v>
      </c>
      <c r="AW513" s="12" t="s">
        <v>36</v>
      </c>
      <c r="AX513" s="12" t="s">
        <v>80</v>
      </c>
      <c r="AY513" s="151" t="s">
        <v>130</v>
      </c>
    </row>
    <row r="514" spans="2:65" s="13" customFormat="1" ht="11.25">
      <c r="B514" s="156"/>
      <c r="D514" s="144" t="s">
        <v>143</v>
      </c>
      <c r="E514" s="157" t="s">
        <v>1</v>
      </c>
      <c r="F514" s="158" t="s">
        <v>88</v>
      </c>
      <c r="H514" s="159">
        <v>1</v>
      </c>
      <c r="I514" s="160"/>
      <c r="L514" s="156"/>
      <c r="M514" s="161"/>
      <c r="T514" s="162"/>
      <c r="AT514" s="157" t="s">
        <v>143</v>
      </c>
      <c r="AU514" s="157" t="s">
        <v>90</v>
      </c>
      <c r="AV514" s="13" t="s">
        <v>90</v>
      </c>
      <c r="AW514" s="13" t="s">
        <v>36</v>
      </c>
      <c r="AX514" s="13" t="s">
        <v>88</v>
      </c>
      <c r="AY514" s="157" t="s">
        <v>130</v>
      </c>
    </row>
    <row r="515" spans="2:65" s="1" customFormat="1" ht="16.5" customHeight="1">
      <c r="B515" s="31"/>
      <c r="C515" s="170" t="s">
        <v>512</v>
      </c>
      <c r="D515" s="170" t="s">
        <v>327</v>
      </c>
      <c r="E515" s="171" t="s">
        <v>513</v>
      </c>
      <c r="F515" s="172" t="s">
        <v>514</v>
      </c>
      <c r="G515" s="173" t="s">
        <v>215</v>
      </c>
      <c r="H515" s="174">
        <v>3.03</v>
      </c>
      <c r="I515" s="175"/>
      <c r="J515" s="176">
        <f>ROUND(I515*H515,2)</f>
        <v>0</v>
      </c>
      <c r="K515" s="172" t="s">
        <v>136</v>
      </c>
      <c r="L515" s="177"/>
      <c r="M515" s="178" t="s">
        <v>1</v>
      </c>
      <c r="N515" s="179" t="s">
        <v>45</v>
      </c>
      <c r="P515" s="140">
        <f>O515*H515</f>
        <v>0</v>
      </c>
      <c r="Q515" s="140">
        <v>1.41E-2</v>
      </c>
      <c r="R515" s="140">
        <f>Q515*H515</f>
        <v>4.2722999999999997E-2</v>
      </c>
      <c r="S515" s="140">
        <v>0</v>
      </c>
      <c r="T515" s="141">
        <f>S515*H515</f>
        <v>0</v>
      </c>
      <c r="AR515" s="142" t="s">
        <v>205</v>
      </c>
      <c r="AT515" s="142" t="s">
        <v>327</v>
      </c>
      <c r="AU515" s="142" t="s">
        <v>90</v>
      </c>
      <c r="AY515" s="16" t="s">
        <v>130</v>
      </c>
      <c r="BE515" s="143">
        <f>IF(N515="základní",J515,0)</f>
        <v>0</v>
      </c>
      <c r="BF515" s="143">
        <f>IF(N515="snížená",J515,0)</f>
        <v>0</v>
      </c>
      <c r="BG515" s="143">
        <f>IF(N515="zákl. přenesená",J515,0)</f>
        <v>0</v>
      </c>
      <c r="BH515" s="143">
        <f>IF(N515="sníž. přenesená",J515,0)</f>
        <v>0</v>
      </c>
      <c r="BI515" s="143">
        <f>IF(N515="nulová",J515,0)</f>
        <v>0</v>
      </c>
      <c r="BJ515" s="16" t="s">
        <v>88</v>
      </c>
      <c r="BK515" s="143">
        <f>ROUND(I515*H515,2)</f>
        <v>0</v>
      </c>
      <c r="BL515" s="16" t="s">
        <v>137</v>
      </c>
      <c r="BM515" s="142" t="s">
        <v>515</v>
      </c>
    </row>
    <row r="516" spans="2:65" s="1" customFormat="1" ht="11.25">
      <c r="B516" s="31"/>
      <c r="D516" s="144" t="s">
        <v>139</v>
      </c>
      <c r="F516" s="145" t="s">
        <v>514</v>
      </c>
      <c r="I516" s="146"/>
      <c r="L516" s="31"/>
      <c r="M516" s="147"/>
      <c r="T516" s="55"/>
      <c r="AT516" s="16" t="s">
        <v>139</v>
      </c>
      <c r="AU516" s="16" t="s">
        <v>90</v>
      </c>
    </row>
    <row r="517" spans="2:65" s="12" customFormat="1" ht="11.25">
      <c r="B517" s="150"/>
      <c r="D517" s="144" t="s">
        <v>143</v>
      </c>
      <c r="E517" s="151" t="s">
        <v>1</v>
      </c>
      <c r="F517" s="152" t="s">
        <v>458</v>
      </c>
      <c r="H517" s="151" t="s">
        <v>1</v>
      </c>
      <c r="I517" s="153"/>
      <c r="L517" s="150"/>
      <c r="M517" s="154"/>
      <c r="T517" s="155"/>
      <c r="AT517" s="151" t="s">
        <v>143</v>
      </c>
      <c r="AU517" s="151" t="s">
        <v>90</v>
      </c>
      <c r="AV517" s="12" t="s">
        <v>88</v>
      </c>
      <c r="AW517" s="12" t="s">
        <v>36</v>
      </c>
      <c r="AX517" s="12" t="s">
        <v>80</v>
      </c>
      <c r="AY517" s="151" t="s">
        <v>130</v>
      </c>
    </row>
    <row r="518" spans="2:65" s="12" customFormat="1" ht="11.25">
      <c r="B518" s="150"/>
      <c r="D518" s="144" t="s">
        <v>143</v>
      </c>
      <c r="E518" s="151" t="s">
        <v>1</v>
      </c>
      <c r="F518" s="152" t="s">
        <v>145</v>
      </c>
      <c r="H518" s="151" t="s">
        <v>1</v>
      </c>
      <c r="I518" s="153"/>
      <c r="L518" s="150"/>
      <c r="M518" s="154"/>
      <c r="T518" s="155"/>
      <c r="AT518" s="151" t="s">
        <v>143</v>
      </c>
      <c r="AU518" s="151" t="s">
        <v>90</v>
      </c>
      <c r="AV518" s="12" t="s">
        <v>88</v>
      </c>
      <c r="AW518" s="12" t="s">
        <v>36</v>
      </c>
      <c r="AX518" s="12" t="s">
        <v>80</v>
      </c>
      <c r="AY518" s="151" t="s">
        <v>130</v>
      </c>
    </row>
    <row r="519" spans="2:65" s="13" customFormat="1" ht="11.25">
      <c r="B519" s="156"/>
      <c r="D519" s="144" t="s">
        <v>143</v>
      </c>
      <c r="E519" s="157" t="s">
        <v>1</v>
      </c>
      <c r="F519" s="158" t="s">
        <v>159</v>
      </c>
      <c r="H519" s="159">
        <v>3</v>
      </c>
      <c r="I519" s="160"/>
      <c r="L519" s="156"/>
      <c r="M519" s="161"/>
      <c r="T519" s="162"/>
      <c r="AT519" s="157" t="s">
        <v>143</v>
      </c>
      <c r="AU519" s="157" t="s">
        <v>90</v>
      </c>
      <c r="AV519" s="13" t="s">
        <v>90</v>
      </c>
      <c r="AW519" s="13" t="s">
        <v>36</v>
      </c>
      <c r="AX519" s="13" t="s">
        <v>88</v>
      </c>
      <c r="AY519" s="157" t="s">
        <v>130</v>
      </c>
    </row>
    <row r="520" spans="2:65" s="13" customFormat="1" ht="11.25">
      <c r="B520" s="156"/>
      <c r="D520" s="144" t="s">
        <v>143</v>
      </c>
      <c r="F520" s="158" t="s">
        <v>496</v>
      </c>
      <c r="H520" s="159">
        <v>3.03</v>
      </c>
      <c r="I520" s="160"/>
      <c r="L520" s="156"/>
      <c r="M520" s="161"/>
      <c r="T520" s="162"/>
      <c r="AT520" s="157" t="s">
        <v>143</v>
      </c>
      <c r="AU520" s="157" t="s">
        <v>90</v>
      </c>
      <c r="AV520" s="13" t="s">
        <v>90</v>
      </c>
      <c r="AW520" s="13" t="s">
        <v>4</v>
      </c>
      <c r="AX520" s="13" t="s">
        <v>88</v>
      </c>
      <c r="AY520" s="157" t="s">
        <v>130</v>
      </c>
    </row>
    <row r="521" spans="2:65" s="1" customFormat="1" ht="24.2" customHeight="1">
      <c r="B521" s="31"/>
      <c r="C521" s="131" t="s">
        <v>516</v>
      </c>
      <c r="D521" s="131" t="s">
        <v>132</v>
      </c>
      <c r="E521" s="132" t="s">
        <v>517</v>
      </c>
      <c r="F521" s="133" t="s">
        <v>518</v>
      </c>
      <c r="G521" s="134" t="s">
        <v>215</v>
      </c>
      <c r="H521" s="135">
        <v>1</v>
      </c>
      <c r="I521" s="136"/>
      <c r="J521" s="137">
        <f>ROUND(I521*H521,2)</f>
        <v>0</v>
      </c>
      <c r="K521" s="133" t="s">
        <v>136</v>
      </c>
      <c r="L521" s="31"/>
      <c r="M521" s="138" t="s">
        <v>1</v>
      </c>
      <c r="N521" s="139" t="s">
        <v>45</v>
      </c>
      <c r="P521" s="140">
        <f>O521*H521</f>
        <v>0</v>
      </c>
      <c r="Q521" s="140">
        <v>0</v>
      </c>
      <c r="R521" s="140">
        <f>Q521*H521</f>
        <v>0</v>
      </c>
      <c r="S521" s="140">
        <v>0</v>
      </c>
      <c r="T521" s="141">
        <f>S521*H521</f>
        <v>0</v>
      </c>
      <c r="AR521" s="142" t="s">
        <v>137</v>
      </c>
      <c r="AT521" s="142" t="s">
        <v>132</v>
      </c>
      <c r="AU521" s="142" t="s">
        <v>90</v>
      </c>
      <c r="AY521" s="16" t="s">
        <v>130</v>
      </c>
      <c r="BE521" s="143">
        <f>IF(N521="základní",J521,0)</f>
        <v>0</v>
      </c>
      <c r="BF521" s="143">
        <f>IF(N521="snížená",J521,0)</f>
        <v>0</v>
      </c>
      <c r="BG521" s="143">
        <f>IF(N521="zákl. přenesená",J521,0)</f>
        <v>0</v>
      </c>
      <c r="BH521" s="143">
        <f>IF(N521="sníž. přenesená",J521,0)</f>
        <v>0</v>
      </c>
      <c r="BI521" s="143">
        <f>IF(N521="nulová",J521,0)</f>
        <v>0</v>
      </c>
      <c r="BJ521" s="16" t="s">
        <v>88</v>
      </c>
      <c r="BK521" s="143">
        <f>ROUND(I521*H521,2)</f>
        <v>0</v>
      </c>
      <c r="BL521" s="16" t="s">
        <v>137</v>
      </c>
      <c r="BM521" s="142" t="s">
        <v>519</v>
      </c>
    </row>
    <row r="522" spans="2:65" s="1" customFormat="1" ht="29.25">
      <c r="B522" s="31"/>
      <c r="D522" s="144" t="s">
        <v>139</v>
      </c>
      <c r="F522" s="145" t="s">
        <v>520</v>
      </c>
      <c r="I522" s="146"/>
      <c r="L522" s="31"/>
      <c r="M522" s="147"/>
      <c r="T522" s="55"/>
      <c r="AT522" s="16" t="s">
        <v>139</v>
      </c>
      <c r="AU522" s="16" t="s">
        <v>90</v>
      </c>
    </row>
    <row r="523" spans="2:65" s="1" customFormat="1" ht="11.25">
      <c r="B523" s="31"/>
      <c r="D523" s="148" t="s">
        <v>141</v>
      </c>
      <c r="F523" s="149" t="s">
        <v>521</v>
      </c>
      <c r="I523" s="146"/>
      <c r="L523" s="31"/>
      <c r="M523" s="147"/>
      <c r="T523" s="55"/>
      <c r="AT523" s="16" t="s">
        <v>141</v>
      </c>
      <c r="AU523" s="16" t="s">
        <v>90</v>
      </c>
    </row>
    <row r="524" spans="2:65" s="12" customFormat="1" ht="11.25">
      <c r="B524" s="150"/>
      <c r="D524" s="144" t="s">
        <v>143</v>
      </c>
      <c r="E524" s="151" t="s">
        <v>1</v>
      </c>
      <c r="F524" s="152" t="s">
        <v>458</v>
      </c>
      <c r="H524" s="151" t="s">
        <v>1</v>
      </c>
      <c r="I524" s="153"/>
      <c r="L524" s="150"/>
      <c r="M524" s="154"/>
      <c r="T524" s="155"/>
      <c r="AT524" s="151" t="s">
        <v>143</v>
      </c>
      <c r="AU524" s="151" t="s">
        <v>90</v>
      </c>
      <c r="AV524" s="12" t="s">
        <v>88</v>
      </c>
      <c r="AW524" s="12" t="s">
        <v>36</v>
      </c>
      <c r="AX524" s="12" t="s">
        <v>80</v>
      </c>
      <c r="AY524" s="151" t="s">
        <v>130</v>
      </c>
    </row>
    <row r="525" spans="2:65" s="12" customFormat="1" ht="11.25">
      <c r="B525" s="150"/>
      <c r="D525" s="144" t="s">
        <v>143</v>
      </c>
      <c r="E525" s="151" t="s">
        <v>1</v>
      </c>
      <c r="F525" s="152" t="s">
        <v>145</v>
      </c>
      <c r="H525" s="151" t="s">
        <v>1</v>
      </c>
      <c r="I525" s="153"/>
      <c r="L525" s="150"/>
      <c r="M525" s="154"/>
      <c r="T525" s="155"/>
      <c r="AT525" s="151" t="s">
        <v>143</v>
      </c>
      <c r="AU525" s="151" t="s">
        <v>90</v>
      </c>
      <c r="AV525" s="12" t="s">
        <v>88</v>
      </c>
      <c r="AW525" s="12" t="s">
        <v>36</v>
      </c>
      <c r="AX525" s="12" t="s">
        <v>80</v>
      </c>
      <c r="AY525" s="151" t="s">
        <v>130</v>
      </c>
    </row>
    <row r="526" spans="2:65" s="13" customFormat="1" ht="11.25">
      <c r="B526" s="156"/>
      <c r="D526" s="144" t="s">
        <v>143</v>
      </c>
      <c r="E526" s="157" t="s">
        <v>1</v>
      </c>
      <c r="F526" s="158" t="s">
        <v>88</v>
      </c>
      <c r="H526" s="159">
        <v>1</v>
      </c>
      <c r="I526" s="160"/>
      <c r="L526" s="156"/>
      <c r="M526" s="161"/>
      <c r="T526" s="162"/>
      <c r="AT526" s="157" t="s">
        <v>143</v>
      </c>
      <c r="AU526" s="157" t="s">
        <v>90</v>
      </c>
      <c r="AV526" s="13" t="s">
        <v>90</v>
      </c>
      <c r="AW526" s="13" t="s">
        <v>36</v>
      </c>
      <c r="AX526" s="13" t="s">
        <v>88</v>
      </c>
      <c r="AY526" s="157" t="s">
        <v>130</v>
      </c>
    </row>
    <row r="527" spans="2:65" s="1" customFormat="1" ht="24.2" customHeight="1">
      <c r="B527" s="31"/>
      <c r="C527" s="170" t="s">
        <v>522</v>
      </c>
      <c r="D527" s="170" t="s">
        <v>327</v>
      </c>
      <c r="E527" s="171" t="s">
        <v>523</v>
      </c>
      <c r="F527" s="172" t="s">
        <v>524</v>
      </c>
      <c r="G527" s="173" t="s">
        <v>215</v>
      </c>
      <c r="H527" s="174">
        <v>1.01</v>
      </c>
      <c r="I527" s="175"/>
      <c r="J527" s="176">
        <f>ROUND(I527*H527,2)</f>
        <v>0</v>
      </c>
      <c r="K527" s="172" t="s">
        <v>136</v>
      </c>
      <c r="L527" s="177"/>
      <c r="M527" s="178" t="s">
        <v>1</v>
      </c>
      <c r="N527" s="179" t="s">
        <v>45</v>
      </c>
      <c r="P527" s="140">
        <f>O527*H527</f>
        <v>0</v>
      </c>
      <c r="Q527" s="140">
        <v>8.8000000000000005E-3</v>
      </c>
      <c r="R527" s="140">
        <f>Q527*H527</f>
        <v>8.8880000000000001E-3</v>
      </c>
      <c r="S527" s="140">
        <v>0</v>
      </c>
      <c r="T527" s="141">
        <f>S527*H527</f>
        <v>0</v>
      </c>
      <c r="AR527" s="142" t="s">
        <v>205</v>
      </c>
      <c r="AT527" s="142" t="s">
        <v>327</v>
      </c>
      <c r="AU527" s="142" t="s">
        <v>90</v>
      </c>
      <c r="AY527" s="16" t="s">
        <v>130</v>
      </c>
      <c r="BE527" s="143">
        <f>IF(N527="základní",J527,0)</f>
        <v>0</v>
      </c>
      <c r="BF527" s="143">
        <f>IF(N527="snížená",J527,0)</f>
        <v>0</v>
      </c>
      <c r="BG527" s="143">
        <f>IF(N527="zákl. přenesená",J527,0)</f>
        <v>0</v>
      </c>
      <c r="BH527" s="143">
        <f>IF(N527="sníž. přenesená",J527,0)</f>
        <v>0</v>
      </c>
      <c r="BI527" s="143">
        <f>IF(N527="nulová",J527,0)</f>
        <v>0</v>
      </c>
      <c r="BJ527" s="16" t="s">
        <v>88</v>
      </c>
      <c r="BK527" s="143">
        <f>ROUND(I527*H527,2)</f>
        <v>0</v>
      </c>
      <c r="BL527" s="16" t="s">
        <v>137</v>
      </c>
      <c r="BM527" s="142" t="s">
        <v>525</v>
      </c>
    </row>
    <row r="528" spans="2:65" s="1" customFormat="1" ht="19.5">
      <c r="B528" s="31"/>
      <c r="D528" s="144" t="s">
        <v>139</v>
      </c>
      <c r="F528" s="145" t="s">
        <v>524</v>
      </c>
      <c r="I528" s="146"/>
      <c r="L528" s="31"/>
      <c r="M528" s="147"/>
      <c r="T528" s="55"/>
      <c r="AT528" s="16" t="s">
        <v>139</v>
      </c>
      <c r="AU528" s="16" t="s">
        <v>90</v>
      </c>
    </row>
    <row r="529" spans="2:65" s="12" customFormat="1" ht="11.25">
      <c r="B529" s="150"/>
      <c r="D529" s="144" t="s">
        <v>143</v>
      </c>
      <c r="E529" s="151" t="s">
        <v>1</v>
      </c>
      <c r="F529" s="152" t="s">
        <v>458</v>
      </c>
      <c r="H529" s="151" t="s">
        <v>1</v>
      </c>
      <c r="I529" s="153"/>
      <c r="L529" s="150"/>
      <c r="M529" s="154"/>
      <c r="T529" s="155"/>
      <c r="AT529" s="151" t="s">
        <v>143</v>
      </c>
      <c r="AU529" s="151" t="s">
        <v>90</v>
      </c>
      <c r="AV529" s="12" t="s">
        <v>88</v>
      </c>
      <c r="AW529" s="12" t="s">
        <v>36</v>
      </c>
      <c r="AX529" s="12" t="s">
        <v>80</v>
      </c>
      <c r="AY529" s="151" t="s">
        <v>130</v>
      </c>
    </row>
    <row r="530" spans="2:65" s="12" customFormat="1" ht="11.25">
      <c r="B530" s="150"/>
      <c r="D530" s="144" t="s">
        <v>143</v>
      </c>
      <c r="E530" s="151" t="s">
        <v>1</v>
      </c>
      <c r="F530" s="152" t="s">
        <v>145</v>
      </c>
      <c r="H530" s="151" t="s">
        <v>1</v>
      </c>
      <c r="I530" s="153"/>
      <c r="L530" s="150"/>
      <c r="M530" s="154"/>
      <c r="T530" s="155"/>
      <c r="AT530" s="151" t="s">
        <v>143</v>
      </c>
      <c r="AU530" s="151" t="s">
        <v>90</v>
      </c>
      <c r="AV530" s="12" t="s">
        <v>88</v>
      </c>
      <c r="AW530" s="12" t="s">
        <v>36</v>
      </c>
      <c r="AX530" s="12" t="s">
        <v>80</v>
      </c>
      <c r="AY530" s="151" t="s">
        <v>130</v>
      </c>
    </row>
    <row r="531" spans="2:65" s="13" customFormat="1" ht="11.25">
      <c r="B531" s="156"/>
      <c r="D531" s="144" t="s">
        <v>143</v>
      </c>
      <c r="E531" s="157" t="s">
        <v>1</v>
      </c>
      <c r="F531" s="158" t="s">
        <v>88</v>
      </c>
      <c r="H531" s="159">
        <v>1</v>
      </c>
      <c r="I531" s="160"/>
      <c r="L531" s="156"/>
      <c r="M531" s="161"/>
      <c r="T531" s="162"/>
      <c r="AT531" s="157" t="s">
        <v>143</v>
      </c>
      <c r="AU531" s="157" t="s">
        <v>90</v>
      </c>
      <c r="AV531" s="13" t="s">
        <v>90</v>
      </c>
      <c r="AW531" s="13" t="s">
        <v>36</v>
      </c>
      <c r="AX531" s="13" t="s">
        <v>88</v>
      </c>
      <c r="AY531" s="157" t="s">
        <v>130</v>
      </c>
    </row>
    <row r="532" spans="2:65" s="13" customFormat="1" ht="11.25">
      <c r="B532" s="156"/>
      <c r="D532" s="144" t="s">
        <v>143</v>
      </c>
      <c r="F532" s="158" t="s">
        <v>526</v>
      </c>
      <c r="H532" s="159">
        <v>1.01</v>
      </c>
      <c r="I532" s="160"/>
      <c r="L532" s="156"/>
      <c r="M532" s="161"/>
      <c r="T532" s="162"/>
      <c r="AT532" s="157" t="s">
        <v>143</v>
      </c>
      <c r="AU532" s="157" t="s">
        <v>90</v>
      </c>
      <c r="AV532" s="13" t="s">
        <v>90</v>
      </c>
      <c r="AW532" s="13" t="s">
        <v>4</v>
      </c>
      <c r="AX532" s="13" t="s">
        <v>88</v>
      </c>
      <c r="AY532" s="157" t="s">
        <v>130</v>
      </c>
    </row>
    <row r="533" spans="2:65" s="1" customFormat="1" ht="24.2" customHeight="1">
      <c r="B533" s="31"/>
      <c r="C533" s="131" t="s">
        <v>527</v>
      </c>
      <c r="D533" s="131" t="s">
        <v>132</v>
      </c>
      <c r="E533" s="132" t="s">
        <v>528</v>
      </c>
      <c r="F533" s="133" t="s">
        <v>529</v>
      </c>
      <c r="G533" s="134" t="s">
        <v>215</v>
      </c>
      <c r="H533" s="135">
        <v>5</v>
      </c>
      <c r="I533" s="136"/>
      <c r="J533" s="137">
        <f>ROUND(I533*H533,2)</f>
        <v>0</v>
      </c>
      <c r="K533" s="133" t="s">
        <v>136</v>
      </c>
      <c r="L533" s="31"/>
      <c r="M533" s="138" t="s">
        <v>1</v>
      </c>
      <c r="N533" s="139" t="s">
        <v>45</v>
      </c>
      <c r="P533" s="140">
        <f>O533*H533</f>
        <v>0</v>
      </c>
      <c r="Q533" s="140">
        <v>1.67E-3</v>
      </c>
      <c r="R533" s="140">
        <f>Q533*H533</f>
        <v>8.3499999999999998E-3</v>
      </c>
      <c r="S533" s="140">
        <v>0</v>
      </c>
      <c r="T533" s="141">
        <f>S533*H533</f>
        <v>0</v>
      </c>
      <c r="AR533" s="142" t="s">
        <v>137</v>
      </c>
      <c r="AT533" s="142" t="s">
        <v>132</v>
      </c>
      <c r="AU533" s="142" t="s">
        <v>90</v>
      </c>
      <c r="AY533" s="16" t="s">
        <v>130</v>
      </c>
      <c r="BE533" s="143">
        <f>IF(N533="základní",J533,0)</f>
        <v>0</v>
      </c>
      <c r="BF533" s="143">
        <f>IF(N533="snížená",J533,0)</f>
        <v>0</v>
      </c>
      <c r="BG533" s="143">
        <f>IF(N533="zákl. přenesená",J533,0)</f>
        <v>0</v>
      </c>
      <c r="BH533" s="143">
        <f>IF(N533="sníž. přenesená",J533,0)</f>
        <v>0</v>
      </c>
      <c r="BI533" s="143">
        <f>IF(N533="nulová",J533,0)</f>
        <v>0</v>
      </c>
      <c r="BJ533" s="16" t="s">
        <v>88</v>
      </c>
      <c r="BK533" s="143">
        <f>ROUND(I533*H533,2)</f>
        <v>0</v>
      </c>
      <c r="BL533" s="16" t="s">
        <v>137</v>
      </c>
      <c r="BM533" s="142" t="s">
        <v>530</v>
      </c>
    </row>
    <row r="534" spans="2:65" s="1" customFormat="1" ht="29.25">
      <c r="B534" s="31"/>
      <c r="D534" s="144" t="s">
        <v>139</v>
      </c>
      <c r="F534" s="145" t="s">
        <v>531</v>
      </c>
      <c r="I534" s="146"/>
      <c r="L534" s="31"/>
      <c r="M534" s="147"/>
      <c r="T534" s="55"/>
      <c r="AT534" s="16" t="s">
        <v>139</v>
      </c>
      <c r="AU534" s="16" t="s">
        <v>90</v>
      </c>
    </row>
    <row r="535" spans="2:65" s="1" customFormat="1" ht="11.25">
      <c r="B535" s="31"/>
      <c r="D535" s="148" t="s">
        <v>141</v>
      </c>
      <c r="F535" s="149" t="s">
        <v>532</v>
      </c>
      <c r="I535" s="146"/>
      <c r="L535" s="31"/>
      <c r="M535" s="147"/>
      <c r="T535" s="55"/>
      <c r="AT535" s="16" t="s">
        <v>141</v>
      </c>
      <c r="AU535" s="16" t="s">
        <v>90</v>
      </c>
    </row>
    <row r="536" spans="2:65" s="12" customFormat="1" ht="11.25">
      <c r="B536" s="150"/>
      <c r="D536" s="144" t="s">
        <v>143</v>
      </c>
      <c r="E536" s="151" t="s">
        <v>1</v>
      </c>
      <c r="F536" s="152" t="s">
        <v>458</v>
      </c>
      <c r="H536" s="151" t="s">
        <v>1</v>
      </c>
      <c r="I536" s="153"/>
      <c r="L536" s="150"/>
      <c r="M536" s="154"/>
      <c r="T536" s="155"/>
      <c r="AT536" s="151" t="s">
        <v>143</v>
      </c>
      <c r="AU536" s="151" t="s">
        <v>90</v>
      </c>
      <c r="AV536" s="12" t="s">
        <v>88</v>
      </c>
      <c r="AW536" s="12" t="s">
        <v>36</v>
      </c>
      <c r="AX536" s="12" t="s">
        <v>80</v>
      </c>
      <c r="AY536" s="151" t="s">
        <v>130</v>
      </c>
    </row>
    <row r="537" spans="2:65" s="12" customFormat="1" ht="11.25">
      <c r="B537" s="150"/>
      <c r="D537" s="144" t="s">
        <v>143</v>
      </c>
      <c r="E537" s="151" t="s">
        <v>1</v>
      </c>
      <c r="F537" s="152" t="s">
        <v>145</v>
      </c>
      <c r="H537" s="151" t="s">
        <v>1</v>
      </c>
      <c r="I537" s="153"/>
      <c r="L537" s="150"/>
      <c r="M537" s="154"/>
      <c r="T537" s="155"/>
      <c r="AT537" s="151" t="s">
        <v>143</v>
      </c>
      <c r="AU537" s="151" t="s">
        <v>90</v>
      </c>
      <c r="AV537" s="12" t="s">
        <v>88</v>
      </c>
      <c r="AW537" s="12" t="s">
        <v>36</v>
      </c>
      <c r="AX537" s="12" t="s">
        <v>80</v>
      </c>
      <c r="AY537" s="151" t="s">
        <v>130</v>
      </c>
    </row>
    <row r="538" spans="2:65" s="13" customFormat="1" ht="11.25">
      <c r="B538" s="156"/>
      <c r="D538" s="144" t="s">
        <v>143</v>
      </c>
      <c r="E538" s="157" t="s">
        <v>1</v>
      </c>
      <c r="F538" s="158" t="s">
        <v>533</v>
      </c>
      <c r="H538" s="159">
        <v>5</v>
      </c>
      <c r="I538" s="160"/>
      <c r="L538" s="156"/>
      <c r="M538" s="161"/>
      <c r="T538" s="162"/>
      <c r="AT538" s="157" t="s">
        <v>143</v>
      </c>
      <c r="AU538" s="157" t="s">
        <v>90</v>
      </c>
      <c r="AV538" s="13" t="s">
        <v>90</v>
      </c>
      <c r="AW538" s="13" t="s">
        <v>36</v>
      </c>
      <c r="AX538" s="13" t="s">
        <v>80</v>
      </c>
      <c r="AY538" s="157" t="s">
        <v>130</v>
      </c>
    </row>
    <row r="539" spans="2:65" s="14" customFormat="1" ht="11.25">
      <c r="B539" s="163"/>
      <c r="D539" s="144" t="s">
        <v>143</v>
      </c>
      <c r="E539" s="164" t="s">
        <v>1</v>
      </c>
      <c r="F539" s="165" t="s">
        <v>152</v>
      </c>
      <c r="H539" s="166">
        <v>5</v>
      </c>
      <c r="I539" s="167"/>
      <c r="L539" s="163"/>
      <c r="M539" s="168"/>
      <c r="T539" s="169"/>
      <c r="AT539" s="164" t="s">
        <v>143</v>
      </c>
      <c r="AU539" s="164" t="s">
        <v>90</v>
      </c>
      <c r="AV539" s="14" t="s">
        <v>137</v>
      </c>
      <c r="AW539" s="14" t="s">
        <v>36</v>
      </c>
      <c r="AX539" s="14" t="s">
        <v>88</v>
      </c>
      <c r="AY539" s="164" t="s">
        <v>130</v>
      </c>
    </row>
    <row r="540" spans="2:65" s="1" customFormat="1" ht="24.2" customHeight="1">
      <c r="B540" s="31"/>
      <c r="C540" s="170" t="s">
        <v>534</v>
      </c>
      <c r="D540" s="170" t="s">
        <v>327</v>
      </c>
      <c r="E540" s="171" t="s">
        <v>535</v>
      </c>
      <c r="F540" s="172" t="s">
        <v>536</v>
      </c>
      <c r="G540" s="173" t="s">
        <v>215</v>
      </c>
      <c r="H540" s="174">
        <v>2</v>
      </c>
      <c r="I540" s="175"/>
      <c r="J540" s="176">
        <f>ROUND(I540*H540,2)</f>
        <v>0</v>
      </c>
      <c r="K540" s="172" t="s">
        <v>136</v>
      </c>
      <c r="L540" s="177"/>
      <c r="M540" s="178" t="s">
        <v>1</v>
      </c>
      <c r="N540" s="179" t="s">
        <v>45</v>
      </c>
      <c r="P540" s="140">
        <f>O540*H540</f>
        <v>0</v>
      </c>
      <c r="Q540" s="140">
        <v>1.35E-2</v>
      </c>
      <c r="R540" s="140">
        <f>Q540*H540</f>
        <v>2.7E-2</v>
      </c>
      <c r="S540" s="140">
        <v>0</v>
      </c>
      <c r="T540" s="141">
        <f>S540*H540</f>
        <v>0</v>
      </c>
      <c r="AR540" s="142" t="s">
        <v>205</v>
      </c>
      <c r="AT540" s="142" t="s">
        <v>327</v>
      </c>
      <c r="AU540" s="142" t="s">
        <v>90</v>
      </c>
      <c r="AY540" s="16" t="s">
        <v>130</v>
      </c>
      <c r="BE540" s="143">
        <f>IF(N540="základní",J540,0)</f>
        <v>0</v>
      </c>
      <c r="BF540" s="143">
        <f>IF(N540="snížená",J540,0)</f>
        <v>0</v>
      </c>
      <c r="BG540" s="143">
        <f>IF(N540="zákl. přenesená",J540,0)</f>
        <v>0</v>
      </c>
      <c r="BH540" s="143">
        <f>IF(N540="sníž. přenesená",J540,0)</f>
        <v>0</v>
      </c>
      <c r="BI540" s="143">
        <f>IF(N540="nulová",J540,0)</f>
        <v>0</v>
      </c>
      <c r="BJ540" s="16" t="s">
        <v>88</v>
      </c>
      <c r="BK540" s="143">
        <f>ROUND(I540*H540,2)</f>
        <v>0</v>
      </c>
      <c r="BL540" s="16" t="s">
        <v>137</v>
      </c>
      <c r="BM540" s="142" t="s">
        <v>537</v>
      </c>
    </row>
    <row r="541" spans="2:65" s="1" customFormat="1" ht="19.5">
      <c r="B541" s="31"/>
      <c r="D541" s="144" t="s">
        <v>139</v>
      </c>
      <c r="F541" s="145" t="s">
        <v>536</v>
      </c>
      <c r="I541" s="146"/>
      <c r="L541" s="31"/>
      <c r="M541" s="147"/>
      <c r="T541" s="55"/>
      <c r="AT541" s="16" t="s">
        <v>139</v>
      </c>
      <c r="AU541" s="16" t="s">
        <v>90</v>
      </c>
    </row>
    <row r="542" spans="2:65" s="12" customFormat="1" ht="11.25">
      <c r="B542" s="150"/>
      <c r="D542" s="144" t="s">
        <v>143</v>
      </c>
      <c r="E542" s="151" t="s">
        <v>1</v>
      </c>
      <c r="F542" s="152" t="s">
        <v>458</v>
      </c>
      <c r="H542" s="151" t="s">
        <v>1</v>
      </c>
      <c r="I542" s="153"/>
      <c r="L542" s="150"/>
      <c r="M542" s="154"/>
      <c r="T542" s="155"/>
      <c r="AT542" s="151" t="s">
        <v>143</v>
      </c>
      <c r="AU542" s="151" t="s">
        <v>90</v>
      </c>
      <c r="AV542" s="12" t="s">
        <v>88</v>
      </c>
      <c r="AW542" s="12" t="s">
        <v>36</v>
      </c>
      <c r="AX542" s="12" t="s">
        <v>80</v>
      </c>
      <c r="AY542" s="151" t="s">
        <v>130</v>
      </c>
    </row>
    <row r="543" spans="2:65" s="12" customFormat="1" ht="11.25">
      <c r="B543" s="150"/>
      <c r="D543" s="144" t="s">
        <v>143</v>
      </c>
      <c r="E543" s="151" t="s">
        <v>1</v>
      </c>
      <c r="F543" s="152" t="s">
        <v>145</v>
      </c>
      <c r="H543" s="151" t="s">
        <v>1</v>
      </c>
      <c r="I543" s="153"/>
      <c r="L543" s="150"/>
      <c r="M543" s="154"/>
      <c r="T543" s="155"/>
      <c r="AT543" s="151" t="s">
        <v>143</v>
      </c>
      <c r="AU543" s="151" t="s">
        <v>90</v>
      </c>
      <c r="AV543" s="12" t="s">
        <v>88</v>
      </c>
      <c r="AW543" s="12" t="s">
        <v>36</v>
      </c>
      <c r="AX543" s="12" t="s">
        <v>80</v>
      </c>
      <c r="AY543" s="151" t="s">
        <v>130</v>
      </c>
    </row>
    <row r="544" spans="2:65" s="13" customFormat="1" ht="11.25">
      <c r="B544" s="156"/>
      <c r="D544" s="144" t="s">
        <v>143</v>
      </c>
      <c r="E544" s="157" t="s">
        <v>1</v>
      </c>
      <c r="F544" s="158" t="s">
        <v>90</v>
      </c>
      <c r="H544" s="159">
        <v>2</v>
      </c>
      <c r="I544" s="160"/>
      <c r="L544" s="156"/>
      <c r="M544" s="161"/>
      <c r="T544" s="162"/>
      <c r="AT544" s="157" t="s">
        <v>143</v>
      </c>
      <c r="AU544" s="157" t="s">
        <v>90</v>
      </c>
      <c r="AV544" s="13" t="s">
        <v>90</v>
      </c>
      <c r="AW544" s="13" t="s">
        <v>36</v>
      </c>
      <c r="AX544" s="13" t="s">
        <v>80</v>
      </c>
      <c r="AY544" s="157" t="s">
        <v>130</v>
      </c>
    </row>
    <row r="545" spans="2:65" s="14" customFormat="1" ht="11.25">
      <c r="B545" s="163"/>
      <c r="D545" s="144" t="s">
        <v>143</v>
      </c>
      <c r="E545" s="164" t="s">
        <v>1</v>
      </c>
      <c r="F545" s="165" t="s">
        <v>152</v>
      </c>
      <c r="H545" s="166">
        <v>2</v>
      </c>
      <c r="I545" s="167"/>
      <c r="L545" s="163"/>
      <c r="M545" s="168"/>
      <c r="T545" s="169"/>
      <c r="AT545" s="164" t="s">
        <v>143</v>
      </c>
      <c r="AU545" s="164" t="s">
        <v>90</v>
      </c>
      <c r="AV545" s="14" t="s">
        <v>137</v>
      </c>
      <c r="AW545" s="14" t="s">
        <v>36</v>
      </c>
      <c r="AX545" s="14" t="s">
        <v>88</v>
      </c>
      <c r="AY545" s="164" t="s">
        <v>130</v>
      </c>
    </row>
    <row r="546" spans="2:65" s="1" customFormat="1" ht="33" customHeight="1">
      <c r="B546" s="31"/>
      <c r="C546" s="170" t="s">
        <v>538</v>
      </c>
      <c r="D546" s="170" t="s">
        <v>327</v>
      </c>
      <c r="E546" s="171" t="s">
        <v>539</v>
      </c>
      <c r="F546" s="172" t="s">
        <v>540</v>
      </c>
      <c r="G546" s="173" t="s">
        <v>215</v>
      </c>
      <c r="H546" s="174">
        <v>1</v>
      </c>
      <c r="I546" s="175"/>
      <c r="J546" s="176">
        <f>ROUND(I546*H546,2)</f>
        <v>0</v>
      </c>
      <c r="K546" s="172" t="s">
        <v>136</v>
      </c>
      <c r="L546" s="177"/>
      <c r="M546" s="178" t="s">
        <v>1</v>
      </c>
      <c r="N546" s="179" t="s">
        <v>45</v>
      </c>
      <c r="P546" s="140">
        <f>O546*H546</f>
        <v>0</v>
      </c>
      <c r="Q546" s="140">
        <v>1.6E-2</v>
      </c>
      <c r="R546" s="140">
        <f>Q546*H546</f>
        <v>1.6E-2</v>
      </c>
      <c r="S546" s="140">
        <v>0</v>
      </c>
      <c r="T546" s="141">
        <f>S546*H546</f>
        <v>0</v>
      </c>
      <c r="AR546" s="142" t="s">
        <v>205</v>
      </c>
      <c r="AT546" s="142" t="s">
        <v>327</v>
      </c>
      <c r="AU546" s="142" t="s">
        <v>90</v>
      </c>
      <c r="AY546" s="16" t="s">
        <v>130</v>
      </c>
      <c r="BE546" s="143">
        <f>IF(N546="základní",J546,0)</f>
        <v>0</v>
      </c>
      <c r="BF546" s="143">
        <f>IF(N546="snížená",J546,0)</f>
        <v>0</v>
      </c>
      <c r="BG546" s="143">
        <f>IF(N546="zákl. přenesená",J546,0)</f>
        <v>0</v>
      </c>
      <c r="BH546" s="143">
        <f>IF(N546="sníž. přenesená",J546,0)</f>
        <v>0</v>
      </c>
      <c r="BI546" s="143">
        <f>IF(N546="nulová",J546,0)</f>
        <v>0</v>
      </c>
      <c r="BJ546" s="16" t="s">
        <v>88</v>
      </c>
      <c r="BK546" s="143">
        <f>ROUND(I546*H546,2)</f>
        <v>0</v>
      </c>
      <c r="BL546" s="16" t="s">
        <v>137</v>
      </c>
      <c r="BM546" s="142" t="s">
        <v>541</v>
      </c>
    </row>
    <row r="547" spans="2:65" s="1" customFormat="1" ht="19.5">
      <c r="B547" s="31"/>
      <c r="D547" s="144" t="s">
        <v>139</v>
      </c>
      <c r="F547" s="145" t="s">
        <v>540</v>
      </c>
      <c r="I547" s="146"/>
      <c r="L547" s="31"/>
      <c r="M547" s="147"/>
      <c r="T547" s="55"/>
      <c r="AT547" s="16" t="s">
        <v>139</v>
      </c>
      <c r="AU547" s="16" t="s">
        <v>90</v>
      </c>
    </row>
    <row r="548" spans="2:65" s="12" customFormat="1" ht="11.25">
      <c r="B548" s="150"/>
      <c r="D548" s="144" t="s">
        <v>143</v>
      </c>
      <c r="E548" s="151" t="s">
        <v>1</v>
      </c>
      <c r="F548" s="152" t="s">
        <v>458</v>
      </c>
      <c r="H548" s="151" t="s">
        <v>1</v>
      </c>
      <c r="I548" s="153"/>
      <c r="L548" s="150"/>
      <c r="M548" s="154"/>
      <c r="T548" s="155"/>
      <c r="AT548" s="151" t="s">
        <v>143</v>
      </c>
      <c r="AU548" s="151" t="s">
        <v>90</v>
      </c>
      <c r="AV548" s="12" t="s">
        <v>88</v>
      </c>
      <c r="AW548" s="12" t="s">
        <v>36</v>
      </c>
      <c r="AX548" s="12" t="s">
        <v>80</v>
      </c>
      <c r="AY548" s="151" t="s">
        <v>130</v>
      </c>
    </row>
    <row r="549" spans="2:65" s="12" customFormat="1" ht="11.25">
      <c r="B549" s="150"/>
      <c r="D549" s="144" t="s">
        <v>143</v>
      </c>
      <c r="E549" s="151" t="s">
        <v>1</v>
      </c>
      <c r="F549" s="152" t="s">
        <v>145</v>
      </c>
      <c r="H549" s="151" t="s">
        <v>1</v>
      </c>
      <c r="I549" s="153"/>
      <c r="L549" s="150"/>
      <c r="M549" s="154"/>
      <c r="T549" s="155"/>
      <c r="AT549" s="151" t="s">
        <v>143</v>
      </c>
      <c r="AU549" s="151" t="s">
        <v>90</v>
      </c>
      <c r="AV549" s="12" t="s">
        <v>88</v>
      </c>
      <c r="AW549" s="12" t="s">
        <v>36</v>
      </c>
      <c r="AX549" s="12" t="s">
        <v>80</v>
      </c>
      <c r="AY549" s="151" t="s">
        <v>130</v>
      </c>
    </row>
    <row r="550" spans="2:65" s="13" customFormat="1" ht="11.25">
      <c r="B550" s="156"/>
      <c r="D550" s="144" t="s">
        <v>143</v>
      </c>
      <c r="E550" s="157" t="s">
        <v>1</v>
      </c>
      <c r="F550" s="158" t="s">
        <v>88</v>
      </c>
      <c r="H550" s="159">
        <v>1</v>
      </c>
      <c r="I550" s="160"/>
      <c r="L550" s="156"/>
      <c r="M550" s="161"/>
      <c r="T550" s="162"/>
      <c r="AT550" s="157" t="s">
        <v>143</v>
      </c>
      <c r="AU550" s="157" t="s">
        <v>90</v>
      </c>
      <c r="AV550" s="13" t="s">
        <v>90</v>
      </c>
      <c r="AW550" s="13" t="s">
        <v>36</v>
      </c>
      <c r="AX550" s="13" t="s">
        <v>80</v>
      </c>
      <c r="AY550" s="157" t="s">
        <v>130</v>
      </c>
    </row>
    <row r="551" spans="2:65" s="14" customFormat="1" ht="11.25">
      <c r="B551" s="163"/>
      <c r="D551" s="144" t="s">
        <v>143</v>
      </c>
      <c r="E551" s="164" t="s">
        <v>1</v>
      </c>
      <c r="F551" s="165" t="s">
        <v>152</v>
      </c>
      <c r="H551" s="166">
        <v>1</v>
      </c>
      <c r="I551" s="167"/>
      <c r="L551" s="163"/>
      <c r="M551" s="168"/>
      <c r="T551" s="169"/>
      <c r="AT551" s="164" t="s">
        <v>143</v>
      </c>
      <c r="AU551" s="164" t="s">
        <v>90</v>
      </c>
      <c r="AV551" s="14" t="s">
        <v>137</v>
      </c>
      <c r="AW551" s="14" t="s">
        <v>36</v>
      </c>
      <c r="AX551" s="14" t="s">
        <v>88</v>
      </c>
      <c r="AY551" s="164" t="s">
        <v>130</v>
      </c>
    </row>
    <row r="552" spans="2:65" s="1" customFormat="1" ht="21.75" customHeight="1">
      <c r="B552" s="31"/>
      <c r="C552" s="170" t="s">
        <v>542</v>
      </c>
      <c r="D552" s="170" t="s">
        <v>327</v>
      </c>
      <c r="E552" s="171" t="s">
        <v>543</v>
      </c>
      <c r="F552" s="172" t="s">
        <v>544</v>
      </c>
      <c r="G552" s="173" t="s">
        <v>215</v>
      </c>
      <c r="H552" s="174">
        <v>2.02</v>
      </c>
      <c r="I552" s="175"/>
      <c r="J552" s="176">
        <f>ROUND(I552*H552,2)</f>
        <v>0</v>
      </c>
      <c r="K552" s="172" t="s">
        <v>136</v>
      </c>
      <c r="L552" s="177"/>
      <c r="M552" s="178" t="s">
        <v>1</v>
      </c>
      <c r="N552" s="179" t="s">
        <v>45</v>
      </c>
      <c r="P552" s="140">
        <f>O552*H552</f>
        <v>0</v>
      </c>
      <c r="Q552" s="140">
        <v>1.0699999999999999E-2</v>
      </c>
      <c r="R552" s="140">
        <f>Q552*H552</f>
        <v>2.1613999999999998E-2</v>
      </c>
      <c r="S552" s="140">
        <v>0</v>
      </c>
      <c r="T552" s="141">
        <f>S552*H552</f>
        <v>0</v>
      </c>
      <c r="AR552" s="142" t="s">
        <v>205</v>
      </c>
      <c r="AT552" s="142" t="s">
        <v>327</v>
      </c>
      <c r="AU552" s="142" t="s">
        <v>90</v>
      </c>
      <c r="AY552" s="16" t="s">
        <v>130</v>
      </c>
      <c r="BE552" s="143">
        <f>IF(N552="základní",J552,0)</f>
        <v>0</v>
      </c>
      <c r="BF552" s="143">
        <f>IF(N552="snížená",J552,0)</f>
        <v>0</v>
      </c>
      <c r="BG552" s="143">
        <f>IF(N552="zákl. přenesená",J552,0)</f>
        <v>0</v>
      </c>
      <c r="BH552" s="143">
        <f>IF(N552="sníž. přenesená",J552,0)</f>
        <v>0</v>
      </c>
      <c r="BI552" s="143">
        <f>IF(N552="nulová",J552,0)</f>
        <v>0</v>
      </c>
      <c r="BJ552" s="16" t="s">
        <v>88</v>
      </c>
      <c r="BK552" s="143">
        <f>ROUND(I552*H552,2)</f>
        <v>0</v>
      </c>
      <c r="BL552" s="16" t="s">
        <v>137</v>
      </c>
      <c r="BM552" s="142" t="s">
        <v>545</v>
      </c>
    </row>
    <row r="553" spans="2:65" s="1" customFormat="1" ht="11.25">
      <c r="B553" s="31"/>
      <c r="D553" s="144" t="s">
        <v>139</v>
      </c>
      <c r="F553" s="145" t="s">
        <v>544</v>
      </c>
      <c r="I553" s="146"/>
      <c r="L553" s="31"/>
      <c r="M553" s="147"/>
      <c r="T553" s="55"/>
      <c r="AT553" s="16" t="s">
        <v>139</v>
      </c>
      <c r="AU553" s="16" t="s">
        <v>90</v>
      </c>
    </row>
    <row r="554" spans="2:65" s="12" customFormat="1" ht="11.25">
      <c r="B554" s="150"/>
      <c r="D554" s="144" t="s">
        <v>143</v>
      </c>
      <c r="E554" s="151" t="s">
        <v>1</v>
      </c>
      <c r="F554" s="152" t="s">
        <v>458</v>
      </c>
      <c r="H554" s="151" t="s">
        <v>1</v>
      </c>
      <c r="I554" s="153"/>
      <c r="L554" s="150"/>
      <c r="M554" s="154"/>
      <c r="T554" s="155"/>
      <c r="AT554" s="151" t="s">
        <v>143</v>
      </c>
      <c r="AU554" s="151" t="s">
        <v>90</v>
      </c>
      <c r="AV554" s="12" t="s">
        <v>88</v>
      </c>
      <c r="AW554" s="12" t="s">
        <v>36</v>
      </c>
      <c r="AX554" s="12" t="s">
        <v>80</v>
      </c>
      <c r="AY554" s="151" t="s">
        <v>130</v>
      </c>
    </row>
    <row r="555" spans="2:65" s="12" customFormat="1" ht="11.25">
      <c r="B555" s="150"/>
      <c r="D555" s="144" t="s">
        <v>143</v>
      </c>
      <c r="E555" s="151" t="s">
        <v>1</v>
      </c>
      <c r="F555" s="152" t="s">
        <v>145</v>
      </c>
      <c r="H555" s="151" t="s">
        <v>1</v>
      </c>
      <c r="I555" s="153"/>
      <c r="L555" s="150"/>
      <c r="M555" s="154"/>
      <c r="T555" s="155"/>
      <c r="AT555" s="151" t="s">
        <v>143</v>
      </c>
      <c r="AU555" s="151" t="s">
        <v>90</v>
      </c>
      <c r="AV555" s="12" t="s">
        <v>88</v>
      </c>
      <c r="AW555" s="12" t="s">
        <v>36</v>
      </c>
      <c r="AX555" s="12" t="s">
        <v>80</v>
      </c>
      <c r="AY555" s="151" t="s">
        <v>130</v>
      </c>
    </row>
    <row r="556" spans="2:65" s="13" customFormat="1" ht="11.25">
      <c r="B556" s="156"/>
      <c r="D556" s="144" t="s">
        <v>143</v>
      </c>
      <c r="E556" s="157" t="s">
        <v>1</v>
      </c>
      <c r="F556" s="158" t="s">
        <v>90</v>
      </c>
      <c r="H556" s="159">
        <v>2</v>
      </c>
      <c r="I556" s="160"/>
      <c r="L556" s="156"/>
      <c r="M556" s="161"/>
      <c r="T556" s="162"/>
      <c r="AT556" s="157" t="s">
        <v>143</v>
      </c>
      <c r="AU556" s="157" t="s">
        <v>90</v>
      </c>
      <c r="AV556" s="13" t="s">
        <v>90</v>
      </c>
      <c r="AW556" s="13" t="s">
        <v>36</v>
      </c>
      <c r="AX556" s="13" t="s">
        <v>80</v>
      </c>
      <c r="AY556" s="157" t="s">
        <v>130</v>
      </c>
    </row>
    <row r="557" spans="2:65" s="14" customFormat="1" ht="11.25">
      <c r="B557" s="163"/>
      <c r="D557" s="144" t="s">
        <v>143</v>
      </c>
      <c r="E557" s="164" t="s">
        <v>1</v>
      </c>
      <c r="F557" s="165" t="s">
        <v>152</v>
      </c>
      <c r="H557" s="166">
        <v>2</v>
      </c>
      <c r="I557" s="167"/>
      <c r="L557" s="163"/>
      <c r="M557" s="168"/>
      <c r="T557" s="169"/>
      <c r="AT557" s="164" t="s">
        <v>143</v>
      </c>
      <c r="AU557" s="164" t="s">
        <v>90</v>
      </c>
      <c r="AV557" s="14" t="s">
        <v>137</v>
      </c>
      <c r="AW557" s="14" t="s">
        <v>36</v>
      </c>
      <c r="AX557" s="14" t="s">
        <v>88</v>
      </c>
      <c r="AY557" s="164" t="s">
        <v>130</v>
      </c>
    </row>
    <row r="558" spans="2:65" s="13" customFormat="1" ht="11.25">
      <c r="B558" s="156"/>
      <c r="D558" s="144" t="s">
        <v>143</v>
      </c>
      <c r="F558" s="158" t="s">
        <v>546</v>
      </c>
      <c r="H558" s="159">
        <v>2.02</v>
      </c>
      <c r="I558" s="160"/>
      <c r="L558" s="156"/>
      <c r="M558" s="161"/>
      <c r="T558" s="162"/>
      <c r="AT558" s="157" t="s">
        <v>143</v>
      </c>
      <c r="AU558" s="157" t="s">
        <v>90</v>
      </c>
      <c r="AV558" s="13" t="s">
        <v>90</v>
      </c>
      <c r="AW558" s="13" t="s">
        <v>4</v>
      </c>
      <c r="AX558" s="13" t="s">
        <v>88</v>
      </c>
      <c r="AY558" s="157" t="s">
        <v>130</v>
      </c>
    </row>
    <row r="559" spans="2:65" s="1" customFormat="1" ht="24.2" customHeight="1">
      <c r="B559" s="31"/>
      <c r="C559" s="131" t="s">
        <v>547</v>
      </c>
      <c r="D559" s="131" t="s">
        <v>132</v>
      </c>
      <c r="E559" s="132" t="s">
        <v>548</v>
      </c>
      <c r="F559" s="133" t="s">
        <v>549</v>
      </c>
      <c r="G559" s="134" t="s">
        <v>215</v>
      </c>
      <c r="H559" s="135">
        <v>3</v>
      </c>
      <c r="I559" s="136"/>
      <c r="J559" s="137">
        <f>ROUND(I559*H559,2)</f>
        <v>0</v>
      </c>
      <c r="K559" s="133" t="s">
        <v>136</v>
      </c>
      <c r="L559" s="31"/>
      <c r="M559" s="138" t="s">
        <v>1</v>
      </c>
      <c r="N559" s="139" t="s">
        <v>45</v>
      </c>
      <c r="P559" s="140">
        <f>O559*H559</f>
        <v>0</v>
      </c>
      <c r="Q559" s="140">
        <v>0</v>
      </c>
      <c r="R559" s="140">
        <f>Q559*H559</f>
        <v>0</v>
      </c>
      <c r="S559" s="140">
        <v>0</v>
      </c>
      <c r="T559" s="141">
        <f>S559*H559</f>
        <v>0</v>
      </c>
      <c r="AR559" s="142" t="s">
        <v>137</v>
      </c>
      <c r="AT559" s="142" t="s">
        <v>132</v>
      </c>
      <c r="AU559" s="142" t="s">
        <v>90</v>
      </c>
      <c r="AY559" s="16" t="s">
        <v>130</v>
      </c>
      <c r="BE559" s="143">
        <f>IF(N559="základní",J559,0)</f>
        <v>0</v>
      </c>
      <c r="BF559" s="143">
        <f>IF(N559="snížená",J559,0)</f>
        <v>0</v>
      </c>
      <c r="BG559" s="143">
        <f>IF(N559="zákl. přenesená",J559,0)</f>
        <v>0</v>
      </c>
      <c r="BH559" s="143">
        <f>IF(N559="sníž. přenesená",J559,0)</f>
        <v>0</v>
      </c>
      <c r="BI559" s="143">
        <f>IF(N559="nulová",J559,0)</f>
        <v>0</v>
      </c>
      <c r="BJ559" s="16" t="s">
        <v>88</v>
      </c>
      <c r="BK559" s="143">
        <f>ROUND(I559*H559,2)</f>
        <v>0</v>
      </c>
      <c r="BL559" s="16" t="s">
        <v>137</v>
      </c>
      <c r="BM559" s="142" t="s">
        <v>550</v>
      </c>
    </row>
    <row r="560" spans="2:65" s="1" customFormat="1" ht="29.25">
      <c r="B560" s="31"/>
      <c r="D560" s="144" t="s">
        <v>139</v>
      </c>
      <c r="F560" s="145" t="s">
        <v>551</v>
      </c>
      <c r="I560" s="146"/>
      <c r="L560" s="31"/>
      <c r="M560" s="147"/>
      <c r="T560" s="55"/>
      <c r="AT560" s="16" t="s">
        <v>139</v>
      </c>
      <c r="AU560" s="16" t="s">
        <v>90</v>
      </c>
    </row>
    <row r="561" spans="2:65" s="1" customFormat="1" ht="11.25">
      <c r="B561" s="31"/>
      <c r="D561" s="148" t="s">
        <v>141</v>
      </c>
      <c r="F561" s="149" t="s">
        <v>552</v>
      </c>
      <c r="I561" s="146"/>
      <c r="L561" s="31"/>
      <c r="M561" s="147"/>
      <c r="T561" s="55"/>
      <c r="AT561" s="16" t="s">
        <v>141</v>
      </c>
      <c r="AU561" s="16" t="s">
        <v>90</v>
      </c>
    </row>
    <row r="562" spans="2:65" s="12" customFormat="1" ht="11.25">
      <c r="B562" s="150"/>
      <c r="D562" s="144" t="s">
        <v>143</v>
      </c>
      <c r="E562" s="151" t="s">
        <v>1</v>
      </c>
      <c r="F562" s="152" t="s">
        <v>553</v>
      </c>
      <c r="H562" s="151" t="s">
        <v>1</v>
      </c>
      <c r="I562" s="153"/>
      <c r="L562" s="150"/>
      <c r="M562" s="154"/>
      <c r="T562" s="155"/>
      <c r="AT562" s="151" t="s">
        <v>143</v>
      </c>
      <c r="AU562" s="151" t="s">
        <v>90</v>
      </c>
      <c r="AV562" s="12" t="s">
        <v>88</v>
      </c>
      <c r="AW562" s="12" t="s">
        <v>36</v>
      </c>
      <c r="AX562" s="12" t="s">
        <v>80</v>
      </c>
      <c r="AY562" s="151" t="s">
        <v>130</v>
      </c>
    </row>
    <row r="563" spans="2:65" s="12" customFormat="1" ht="11.25">
      <c r="B563" s="150"/>
      <c r="D563" s="144" t="s">
        <v>143</v>
      </c>
      <c r="E563" s="151" t="s">
        <v>1</v>
      </c>
      <c r="F563" s="152" t="s">
        <v>145</v>
      </c>
      <c r="H563" s="151" t="s">
        <v>1</v>
      </c>
      <c r="I563" s="153"/>
      <c r="L563" s="150"/>
      <c r="M563" s="154"/>
      <c r="T563" s="155"/>
      <c r="AT563" s="151" t="s">
        <v>143</v>
      </c>
      <c r="AU563" s="151" t="s">
        <v>90</v>
      </c>
      <c r="AV563" s="12" t="s">
        <v>88</v>
      </c>
      <c r="AW563" s="12" t="s">
        <v>36</v>
      </c>
      <c r="AX563" s="12" t="s">
        <v>80</v>
      </c>
      <c r="AY563" s="151" t="s">
        <v>130</v>
      </c>
    </row>
    <row r="564" spans="2:65" s="13" customFormat="1" ht="11.25">
      <c r="B564" s="156"/>
      <c r="D564" s="144" t="s">
        <v>143</v>
      </c>
      <c r="E564" s="157" t="s">
        <v>1</v>
      </c>
      <c r="F564" s="158" t="s">
        <v>159</v>
      </c>
      <c r="H564" s="159">
        <v>3</v>
      </c>
      <c r="I564" s="160"/>
      <c r="L564" s="156"/>
      <c r="M564" s="161"/>
      <c r="T564" s="162"/>
      <c r="AT564" s="157" t="s">
        <v>143</v>
      </c>
      <c r="AU564" s="157" t="s">
        <v>90</v>
      </c>
      <c r="AV564" s="13" t="s">
        <v>90</v>
      </c>
      <c r="AW564" s="13" t="s">
        <v>36</v>
      </c>
      <c r="AX564" s="13" t="s">
        <v>80</v>
      </c>
      <c r="AY564" s="157" t="s">
        <v>130</v>
      </c>
    </row>
    <row r="565" spans="2:65" s="14" customFormat="1" ht="11.25">
      <c r="B565" s="163"/>
      <c r="D565" s="144" t="s">
        <v>143</v>
      </c>
      <c r="E565" s="164" t="s">
        <v>1</v>
      </c>
      <c r="F565" s="165" t="s">
        <v>152</v>
      </c>
      <c r="H565" s="166">
        <v>3</v>
      </c>
      <c r="I565" s="167"/>
      <c r="L565" s="163"/>
      <c r="M565" s="168"/>
      <c r="T565" s="169"/>
      <c r="AT565" s="164" t="s">
        <v>143</v>
      </c>
      <c r="AU565" s="164" t="s">
        <v>90</v>
      </c>
      <c r="AV565" s="14" t="s">
        <v>137</v>
      </c>
      <c r="AW565" s="14" t="s">
        <v>36</v>
      </c>
      <c r="AX565" s="14" t="s">
        <v>88</v>
      </c>
      <c r="AY565" s="164" t="s">
        <v>130</v>
      </c>
    </row>
    <row r="566" spans="2:65" s="1" customFormat="1" ht="33" customHeight="1">
      <c r="B566" s="31"/>
      <c r="C566" s="170" t="s">
        <v>554</v>
      </c>
      <c r="D566" s="170" t="s">
        <v>327</v>
      </c>
      <c r="E566" s="171" t="s">
        <v>555</v>
      </c>
      <c r="F566" s="172" t="s">
        <v>556</v>
      </c>
      <c r="G566" s="173" t="s">
        <v>215</v>
      </c>
      <c r="H566" s="174">
        <v>3</v>
      </c>
      <c r="I566" s="175"/>
      <c r="J566" s="176">
        <f>ROUND(I566*H566,2)</f>
        <v>0</v>
      </c>
      <c r="K566" s="172" t="s">
        <v>136</v>
      </c>
      <c r="L566" s="177"/>
      <c r="M566" s="178" t="s">
        <v>1</v>
      </c>
      <c r="N566" s="179" t="s">
        <v>45</v>
      </c>
      <c r="P566" s="140">
        <f>O566*H566</f>
        <v>0</v>
      </c>
      <c r="Q566" s="140">
        <v>1.4999999999999999E-2</v>
      </c>
      <c r="R566" s="140">
        <f>Q566*H566</f>
        <v>4.4999999999999998E-2</v>
      </c>
      <c r="S566" s="140">
        <v>0</v>
      </c>
      <c r="T566" s="141">
        <f>S566*H566</f>
        <v>0</v>
      </c>
      <c r="AR566" s="142" t="s">
        <v>205</v>
      </c>
      <c r="AT566" s="142" t="s">
        <v>327</v>
      </c>
      <c r="AU566" s="142" t="s">
        <v>90</v>
      </c>
      <c r="AY566" s="16" t="s">
        <v>130</v>
      </c>
      <c r="BE566" s="143">
        <f>IF(N566="základní",J566,0)</f>
        <v>0</v>
      </c>
      <c r="BF566" s="143">
        <f>IF(N566="snížená",J566,0)</f>
        <v>0</v>
      </c>
      <c r="BG566" s="143">
        <f>IF(N566="zákl. přenesená",J566,0)</f>
        <v>0</v>
      </c>
      <c r="BH566" s="143">
        <f>IF(N566="sníž. přenesená",J566,0)</f>
        <v>0</v>
      </c>
      <c r="BI566" s="143">
        <f>IF(N566="nulová",J566,0)</f>
        <v>0</v>
      </c>
      <c r="BJ566" s="16" t="s">
        <v>88</v>
      </c>
      <c r="BK566" s="143">
        <f>ROUND(I566*H566,2)</f>
        <v>0</v>
      </c>
      <c r="BL566" s="16" t="s">
        <v>137</v>
      </c>
      <c r="BM566" s="142" t="s">
        <v>557</v>
      </c>
    </row>
    <row r="567" spans="2:65" s="1" customFormat="1" ht="19.5">
      <c r="B567" s="31"/>
      <c r="D567" s="144" t="s">
        <v>139</v>
      </c>
      <c r="F567" s="145" t="s">
        <v>556</v>
      </c>
      <c r="I567" s="146"/>
      <c r="L567" s="31"/>
      <c r="M567" s="147"/>
      <c r="T567" s="55"/>
      <c r="AT567" s="16" t="s">
        <v>139</v>
      </c>
      <c r="AU567" s="16" t="s">
        <v>90</v>
      </c>
    </row>
    <row r="568" spans="2:65" s="12" customFormat="1" ht="11.25">
      <c r="B568" s="150"/>
      <c r="D568" s="144" t="s">
        <v>143</v>
      </c>
      <c r="E568" s="151" t="s">
        <v>1</v>
      </c>
      <c r="F568" s="152" t="s">
        <v>553</v>
      </c>
      <c r="H568" s="151" t="s">
        <v>1</v>
      </c>
      <c r="I568" s="153"/>
      <c r="L568" s="150"/>
      <c r="M568" s="154"/>
      <c r="T568" s="155"/>
      <c r="AT568" s="151" t="s">
        <v>143</v>
      </c>
      <c r="AU568" s="151" t="s">
        <v>90</v>
      </c>
      <c r="AV568" s="12" t="s">
        <v>88</v>
      </c>
      <c r="AW568" s="12" t="s">
        <v>36</v>
      </c>
      <c r="AX568" s="12" t="s">
        <v>80</v>
      </c>
      <c r="AY568" s="151" t="s">
        <v>130</v>
      </c>
    </row>
    <row r="569" spans="2:65" s="12" customFormat="1" ht="11.25">
      <c r="B569" s="150"/>
      <c r="D569" s="144" t="s">
        <v>143</v>
      </c>
      <c r="E569" s="151" t="s">
        <v>1</v>
      </c>
      <c r="F569" s="152" t="s">
        <v>145</v>
      </c>
      <c r="H569" s="151" t="s">
        <v>1</v>
      </c>
      <c r="I569" s="153"/>
      <c r="L569" s="150"/>
      <c r="M569" s="154"/>
      <c r="T569" s="155"/>
      <c r="AT569" s="151" t="s">
        <v>143</v>
      </c>
      <c r="AU569" s="151" t="s">
        <v>90</v>
      </c>
      <c r="AV569" s="12" t="s">
        <v>88</v>
      </c>
      <c r="AW569" s="12" t="s">
        <v>36</v>
      </c>
      <c r="AX569" s="12" t="s">
        <v>80</v>
      </c>
      <c r="AY569" s="151" t="s">
        <v>130</v>
      </c>
    </row>
    <row r="570" spans="2:65" s="13" customFormat="1" ht="11.25">
      <c r="B570" s="156"/>
      <c r="D570" s="144" t="s">
        <v>143</v>
      </c>
      <c r="E570" s="157" t="s">
        <v>1</v>
      </c>
      <c r="F570" s="158" t="s">
        <v>159</v>
      </c>
      <c r="H570" s="159">
        <v>3</v>
      </c>
      <c r="I570" s="160"/>
      <c r="L570" s="156"/>
      <c r="M570" s="161"/>
      <c r="T570" s="162"/>
      <c r="AT570" s="157" t="s">
        <v>143</v>
      </c>
      <c r="AU570" s="157" t="s">
        <v>90</v>
      </c>
      <c r="AV570" s="13" t="s">
        <v>90</v>
      </c>
      <c r="AW570" s="13" t="s">
        <v>36</v>
      </c>
      <c r="AX570" s="13" t="s">
        <v>80</v>
      </c>
      <c r="AY570" s="157" t="s">
        <v>130</v>
      </c>
    </row>
    <row r="571" spans="2:65" s="14" customFormat="1" ht="11.25">
      <c r="B571" s="163"/>
      <c r="D571" s="144" t="s">
        <v>143</v>
      </c>
      <c r="E571" s="164" t="s">
        <v>1</v>
      </c>
      <c r="F571" s="165" t="s">
        <v>152</v>
      </c>
      <c r="H571" s="166">
        <v>3</v>
      </c>
      <c r="I571" s="167"/>
      <c r="L571" s="163"/>
      <c r="M571" s="168"/>
      <c r="T571" s="169"/>
      <c r="AT571" s="164" t="s">
        <v>143</v>
      </c>
      <c r="AU571" s="164" t="s">
        <v>90</v>
      </c>
      <c r="AV571" s="14" t="s">
        <v>137</v>
      </c>
      <c r="AW571" s="14" t="s">
        <v>36</v>
      </c>
      <c r="AX571" s="14" t="s">
        <v>88</v>
      </c>
      <c r="AY571" s="164" t="s">
        <v>130</v>
      </c>
    </row>
    <row r="572" spans="2:65" s="1" customFormat="1" ht="24.2" customHeight="1">
      <c r="B572" s="31"/>
      <c r="C572" s="131" t="s">
        <v>558</v>
      </c>
      <c r="D572" s="131" t="s">
        <v>132</v>
      </c>
      <c r="E572" s="132" t="s">
        <v>559</v>
      </c>
      <c r="F572" s="133" t="s">
        <v>560</v>
      </c>
      <c r="G572" s="134" t="s">
        <v>215</v>
      </c>
      <c r="H572" s="135">
        <v>1</v>
      </c>
      <c r="I572" s="136"/>
      <c r="J572" s="137">
        <f>ROUND(I572*H572,2)</f>
        <v>0</v>
      </c>
      <c r="K572" s="133" t="s">
        <v>136</v>
      </c>
      <c r="L572" s="31"/>
      <c r="M572" s="138" t="s">
        <v>1</v>
      </c>
      <c r="N572" s="139" t="s">
        <v>45</v>
      </c>
      <c r="P572" s="140">
        <f>O572*H572</f>
        <v>0</v>
      </c>
      <c r="Q572" s="140">
        <v>1.7099999999999999E-3</v>
      </c>
      <c r="R572" s="140">
        <f>Q572*H572</f>
        <v>1.7099999999999999E-3</v>
      </c>
      <c r="S572" s="140">
        <v>0</v>
      </c>
      <c r="T572" s="141">
        <f>S572*H572</f>
        <v>0</v>
      </c>
      <c r="AR572" s="142" t="s">
        <v>137</v>
      </c>
      <c r="AT572" s="142" t="s">
        <v>132</v>
      </c>
      <c r="AU572" s="142" t="s">
        <v>90</v>
      </c>
      <c r="AY572" s="16" t="s">
        <v>130</v>
      </c>
      <c r="BE572" s="143">
        <f>IF(N572="základní",J572,0)</f>
        <v>0</v>
      </c>
      <c r="BF572" s="143">
        <f>IF(N572="snížená",J572,0)</f>
        <v>0</v>
      </c>
      <c r="BG572" s="143">
        <f>IF(N572="zákl. přenesená",J572,0)</f>
        <v>0</v>
      </c>
      <c r="BH572" s="143">
        <f>IF(N572="sníž. přenesená",J572,0)</f>
        <v>0</v>
      </c>
      <c r="BI572" s="143">
        <f>IF(N572="nulová",J572,0)</f>
        <v>0</v>
      </c>
      <c r="BJ572" s="16" t="s">
        <v>88</v>
      </c>
      <c r="BK572" s="143">
        <f>ROUND(I572*H572,2)</f>
        <v>0</v>
      </c>
      <c r="BL572" s="16" t="s">
        <v>137</v>
      </c>
      <c r="BM572" s="142" t="s">
        <v>561</v>
      </c>
    </row>
    <row r="573" spans="2:65" s="1" customFormat="1" ht="29.25">
      <c r="B573" s="31"/>
      <c r="D573" s="144" t="s">
        <v>139</v>
      </c>
      <c r="F573" s="145" t="s">
        <v>562</v>
      </c>
      <c r="I573" s="146"/>
      <c r="L573" s="31"/>
      <c r="M573" s="147"/>
      <c r="T573" s="55"/>
      <c r="AT573" s="16" t="s">
        <v>139</v>
      </c>
      <c r="AU573" s="16" t="s">
        <v>90</v>
      </c>
    </row>
    <row r="574" spans="2:65" s="1" customFormat="1" ht="11.25">
      <c r="B574" s="31"/>
      <c r="D574" s="148" t="s">
        <v>141</v>
      </c>
      <c r="F574" s="149" t="s">
        <v>563</v>
      </c>
      <c r="I574" s="146"/>
      <c r="L574" s="31"/>
      <c r="M574" s="147"/>
      <c r="T574" s="55"/>
      <c r="AT574" s="16" t="s">
        <v>141</v>
      </c>
      <c r="AU574" s="16" t="s">
        <v>90</v>
      </c>
    </row>
    <row r="575" spans="2:65" s="12" customFormat="1" ht="11.25">
      <c r="B575" s="150"/>
      <c r="D575" s="144" t="s">
        <v>143</v>
      </c>
      <c r="E575" s="151" t="s">
        <v>1</v>
      </c>
      <c r="F575" s="152" t="s">
        <v>553</v>
      </c>
      <c r="H575" s="151" t="s">
        <v>1</v>
      </c>
      <c r="I575" s="153"/>
      <c r="L575" s="150"/>
      <c r="M575" s="154"/>
      <c r="T575" s="155"/>
      <c r="AT575" s="151" t="s">
        <v>143</v>
      </c>
      <c r="AU575" s="151" t="s">
        <v>90</v>
      </c>
      <c r="AV575" s="12" t="s">
        <v>88</v>
      </c>
      <c r="AW575" s="12" t="s">
        <v>36</v>
      </c>
      <c r="AX575" s="12" t="s">
        <v>80</v>
      </c>
      <c r="AY575" s="151" t="s">
        <v>130</v>
      </c>
    </row>
    <row r="576" spans="2:65" s="12" customFormat="1" ht="11.25">
      <c r="B576" s="150"/>
      <c r="D576" s="144" t="s">
        <v>143</v>
      </c>
      <c r="E576" s="151" t="s">
        <v>1</v>
      </c>
      <c r="F576" s="152" t="s">
        <v>145</v>
      </c>
      <c r="H576" s="151" t="s">
        <v>1</v>
      </c>
      <c r="I576" s="153"/>
      <c r="L576" s="150"/>
      <c r="M576" s="154"/>
      <c r="T576" s="155"/>
      <c r="AT576" s="151" t="s">
        <v>143</v>
      </c>
      <c r="AU576" s="151" t="s">
        <v>90</v>
      </c>
      <c r="AV576" s="12" t="s">
        <v>88</v>
      </c>
      <c r="AW576" s="12" t="s">
        <v>36</v>
      </c>
      <c r="AX576" s="12" t="s">
        <v>80</v>
      </c>
      <c r="AY576" s="151" t="s">
        <v>130</v>
      </c>
    </row>
    <row r="577" spans="2:65" s="13" customFormat="1" ht="11.25">
      <c r="B577" s="156"/>
      <c r="D577" s="144" t="s">
        <v>143</v>
      </c>
      <c r="E577" s="157" t="s">
        <v>1</v>
      </c>
      <c r="F577" s="158" t="s">
        <v>88</v>
      </c>
      <c r="H577" s="159">
        <v>1</v>
      </c>
      <c r="I577" s="160"/>
      <c r="L577" s="156"/>
      <c r="M577" s="161"/>
      <c r="T577" s="162"/>
      <c r="AT577" s="157" t="s">
        <v>143</v>
      </c>
      <c r="AU577" s="157" t="s">
        <v>90</v>
      </c>
      <c r="AV577" s="13" t="s">
        <v>90</v>
      </c>
      <c r="AW577" s="13" t="s">
        <v>36</v>
      </c>
      <c r="AX577" s="13" t="s">
        <v>80</v>
      </c>
      <c r="AY577" s="157" t="s">
        <v>130</v>
      </c>
    </row>
    <row r="578" spans="2:65" s="14" customFormat="1" ht="11.25">
      <c r="B578" s="163"/>
      <c r="D578" s="144" t="s">
        <v>143</v>
      </c>
      <c r="E578" s="164" t="s">
        <v>1</v>
      </c>
      <c r="F578" s="165" t="s">
        <v>152</v>
      </c>
      <c r="H578" s="166">
        <v>1</v>
      </c>
      <c r="I578" s="167"/>
      <c r="L578" s="163"/>
      <c r="M578" s="168"/>
      <c r="T578" s="169"/>
      <c r="AT578" s="164" t="s">
        <v>143</v>
      </c>
      <c r="AU578" s="164" t="s">
        <v>90</v>
      </c>
      <c r="AV578" s="14" t="s">
        <v>137</v>
      </c>
      <c r="AW578" s="14" t="s">
        <v>36</v>
      </c>
      <c r="AX578" s="14" t="s">
        <v>88</v>
      </c>
      <c r="AY578" s="164" t="s">
        <v>130</v>
      </c>
    </row>
    <row r="579" spans="2:65" s="1" customFormat="1" ht="33" customHeight="1">
      <c r="B579" s="31"/>
      <c r="C579" s="170" t="s">
        <v>564</v>
      </c>
      <c r="D579" s="170" t="s">
        <v>327</v>
      </c>
      <c r="E579" s="171" t="s">
        <v>565</v>
      </c>
      <c r="F579" s="172" t="s">
        <v>566</v>
      </c>
      <c r="G579" s="173" t="s">
        <v>215</v>
      </c>
      <c r="H579" s="174">
        <v>1</v>
      </c>
      <c r="I579" s="175"/>
      <c r="J579" s="176">
        <f>ROUND(I579*H579,2)</f>
        <v>0</v>
      </c>
      <c r="K579" s="172" t="s">
        <v>136</v>
      </c>
      <c r="L579" s="177"/>
      <c r="M579" s="178" t="s">
        <v>1</v>
      </c>
      <c r="N579" s="179" t="s">
        <v>45</v>
      </c>
      <c r="P579" s="140">
        <f>O579*H579</f>
        <v>0</v>
      </c>
      <c r="Q579" s="140">
        <v>1.9400000000000001E-2</v>
      </c>
      <c r="R579" s="140">
        <f>Q579*H579</f>
        <v>1.9400000000000001E-2</v>
      </c>
      <c r="S579" s="140">
        <v>0</v>
      </c>
      <c r="T579" s="141">
        <f>S579*H579</f>
        <v>0</v>
      </c>
      <c r="AR579" s="142" t="s">
        <v>205</v>
      </c>
      <c r="AT579" s="142" t="s">
        <v>327</v>
      </c>
      <c r="AU579" s="142" t="s">
        <v>90</v>
      </c>
      <c r="AY579" s="16" t="s">
        <v>130</v>
      </c>
      <c r="BE579" s="143">
        <f>IF(N579="základní",J579,0)</f>
        <v>0</v>
      </c>
      <c r="BF579" s="143">
        <f>IF(N579="snížená",J579,0)</f>
        <v>0</v>
      </c>
      <c r="BG579" s="143">
        <f>IF(N579="zákl. přenesená",J579,0)</f>
        <v>0</v>
      </c>
      <c r="BH579" s="143">
        <f>IF(N579="sníž. přenesená",J579,0)</f>
        <v>0</v>
      </c>
      <c r="BI579" s="143">
        <f>IF(N579="nulová",J579,0)</f>
        <v>0</v>
      </c>
      <c r="BJ579" s="16" t="s">
        <v>88</v>
      </c>
      <c r="BK579" s="143">
        <f>ROUND(I579*H579,2)</f>
        <v>0</v>
      </c>
      <c r="BL579" s="16" t="s">
        <v>137</v>
      </c>
      <c r="BM579" s="142" t="s">
        <v>567</v>
      </c>
    </row>
    <row r="580" spans="2:65" s="1" customFormat="1" ht="19.5">
      <c r="B580" s="31"/>
      <c r="D580" s="144" t="s">
        <v>139</v>
      </c>
      <c r="F580" s="145" t="s">
        <v>566</v>
      </c>
      <c r="I580" s="146"/>
      <c r="L580" s="31"/>
      <c r="M580" s="147"/>
      <c r="T580" s="55"/>
      <c r="AT580" s="16" t="s">
        <v>139</v>
      </c>
      <c r="AU580" s="16" t="s">
        <v>90</v>
      </c>
    </row>
    <row r="581" spans="2:65" s="12" customFormat="1" ht="11.25">
      <c r="B581" s="150"/>
      <c r="D581" s="144" t="s">
        <v>143</v>
      </c>
      <c r="E581" s="151" t="s">
        <v>1</v>
      </c>
      <c r="F581" s="152" t="s">
        <v>458</v>
      </c>
      <c r="H581" s="151" t="s">
        <v>1</v>
      </c>
      <c r="I581" s="153"/>
      <c r="L581" s="150"/>
      <c r="M581" s="154"/>
      <c r="T581" s="155"/>
      <c r="AT581" s="151" t="s">
        <v>143</v>
      </c>
      <c r="AU581" s="151" t="s">
        <v>90</v>
      </c>
      <c r="AV581" s="12" t="s">
        <v>88</v>
      </c>
      <c r="AW581" s="12" t="s">
        <v>36</v>
      </c>
      <c r="AX581" s="12" t="s">
        <v>80</v>
      </c>
      <c r="AY581" s="151" t="s">
        <v>130</v>
      </c>
    </row>
    <row r="582" spans="2:65" s="12" customFormat="1" ht="11.25">
      <c r="B582" s="150"/>
      <c r="D582" s="144" t="s">
        <v>143</v>
      </c>
      <c r="E582" s="151" t="s">
        <v>1</v>
      </c>
      <c r="F582" s="152" t="s">
        <v>145</v>
      </c>
      <c r="H582" s="151" t="s">
        <v>1</v>
      </c>
      <c r="I582" s="153"/>
      <c r="L582" s="150"/>
      <c r="M582" s="154"/>
      <c r="T582" s="155"/>
      <c r="AT582" s="151" t="s">
        <v>143</v>
      </c>
      <c r="AU582" s="151" t="s">
        <v>90</v>
      </c>
      <c r="AV582" s="12" t="s">
        <v>88</v>
      </c>
      <c r="AW582" s="12" t="s">
        <v>36</v>
      </c>
      <c r="AX582" s="12" t="s">
        <v>80</v>
      </c>
      <c r="AY582" s="151" t="s">
        <v>130</v>
      </c>
    </row>
    <row r="583" spans="2:65" s="13" customFormat="1" ht="11.25">
      <c r="B583" s="156"/>
      <c r="D583" s="144" t="s">
        <v>143</v>
      </c>
      <c r="E583" s="157" t="s">
        <v>1</v>
      </c>
      <c r="F583" s="158" t="s">
        <v>88</v>
      </c>
      <c r="H583" s="159">
        <v>1</v>
      </c>
      <c r="I583" s="160"/>
      <c r="L583" s="156"/>
      <c r="M583" s="161"/>
      <c r="T583" s="162"/>
      <c r="AT583" s="157" t="s">
        <v>143</v>
      </c>
      <c r="AU583" s="157" t="s">
        <v>90</v>
      </c>
      <c r="AV583" s="13" t="s">
        <v>90</v>
      </c>
      <c r="AW583" s="13" t="s">
        <v>36</v>
      </c>
      <c r="AX583" s="13" t="s">
        <v>80</v>
      </c>
      <c r="AY583" s="157" t="s">
        <v>130</v>
      </c>
    </row>
    <row r="584" spans="2:65" s="14" customFormat="1" ht="11.25">
      <c r="B584" s="163"/>
      <c r="D584" s="144" t="s">
        <v>143</v>
      </c>
      <c r="E584" s="164" t="s">
        <v>1</v>
      </c>
      <c r="F584" s="165" t="s">
        <v>152</v>
      </c>
      <c r="H584" s="166">
        <v>1</v>
      </c>
      <c r="I584" s="167"/>
      <c r="L584" s="163"/>
      <c r="M584" s="168"/>
      <c r="T584" s="169"/>
      <c r="AT584" s="164" t="s">
        <v>143</v>
      </c>
      <c r="AU584" s="164" t="s">
        <v>90</v>
      </c>
      <c r="AV584" s="14" t="s">
        <v>137</v>
      </c>
      <c r="AW584" s="14" t="s">
        <v>36</v>
      </c>
      <c r="AX584" s="14" t="s">
        <v>88</v>
      </c>
      <c r="AY584" s="164" t="s">
        <v>130</v>
      </c>
    </row>
    <row r="585" spans="2:65" s="1" customFormat="1" ht="24.2" customHeight="1">
      <c r="B585" s="31"/>
      <c r="C585" s="131" t="s">
        <v>568</v>
      </c>
      <c r="D585" s="131" t="s">
        <v>132</v>
      </c>
      <c r="E585" s="132" t="s">
        <v>569</v>
      </c>
      <c r="F585" s="133" t="s">
        <v>570</v>
      </c>
      <c r="G585" s="134" t="s">
        <v>170</v>
      </c>
      <c r="H585" s="135">
        <v>18</v>
      </c>
      <c r="I585" s="136"/>
      <c r="J585" s="137">
        <f>ROUND(I585*H585,2)</f>
        <v>0</v>
      </c>
      <c r="K585" s="133" t="s">
        <v>136</v>
      </c>
      <c r="L585" s="31"/>
      <c r="M585" s="138" t="s">
        <v>1</v>
      </c>
      <c r="N585" s="139" t="s">
        <v>45</v>
      </c>
      <c r="P585" s="140">
        <f>O585*H585</f>
        <v>0</v>
      </c>
      <c r="Q585" s="140">
        <v>0</v>
      </c>
      <c r="R585" s="140">
        <f>Q585*H585</f>
        <v>0</v>
      </c>
      <c r="S585" s="140">
        <v>0</v>
      </c>
      <c r="T585" s="141">
        <f>S585*H585</f>
        <v>0</v>
      </c>
      <c r="AR585" s="142" t="s">
        <v>137</v>
      </c>
      <c r="AT585" s="142" t="s">
        <v>132</v>
      </c>
      <c r="AU585" s="142" t="s">
        <v>90</v>
      </c>
      <c r="AY585" s="16" t="s">
        <v>130</v>
      </c>
      <c r="BE585" s="143">
        <f>IF(N585="základní",J585,0)</f>
        <v>0</v>
      </c>
      <c r="BF585" s="143">
        <f>IF(N585="snížená",J585,0)</f>
        <v>0</v>
      </c>
      <c r="BG585" s="143">
        <f>IF(N585="zákl. přenesená",J585,0)</f>
        <v>0</v>
      </c>
      <c r="BH585" s="143">
        <f>IF(N585="sníž. přenesená",J585,0)</f>
        <v>0</v>
      </c>
      <c r="BI585" s="143">
        <f>IF(N585="nulová",J585,0)</f>
        <v>0</v>
      </c>
      <c r="BJ585" s="16" t="s">
        <v>88</v>
      </c>
      <c r="BK585" s="143">
        <f>ROUND(I585*H585,2)</f>
        <v>0</v>
      </c>
      <c r="BL585" s="16" t="s">
        <v>137</v>
      </c>
      <c r="BM585" s="142" t="s">
        <v>571</v>
      </c>
    </row>
    <row r="586" spans="2:65" s="1" customFormat="1" ht="19.5">
      <c r="B586" s="31"/>
      <c r="D586" s="144" t="s">
        <v>139</v>
      </c>
      <c r="F586" s="145" t="s">
        <v>572</v>
      </c>
      <c r="I586" s="146"/>
      <c r="L586" s="31"/>
      <c r="M586" s="147"/>
      <c r="T586" s="55"/>
      <c r="AT586" s="16" t="s">
        <v>139</v>
      </c>
      <c r="AU586" s="16" t="s">
        <v>90</v>
      </c>
    </row>
    <row r="587" spans="2:65" s="1" customFormat="1" ht="11.25">
      <c r="B587" s="31"/>
      <c r="D587" s="148" t="s">
        <v>141</v>
      </c>
      <c r="F587" s="149" t="s">
        <v>573</v>
      </c>
      <c r="I587" s="146"/>
      <c r="L587" s="31"/>
      <c r="M587" s="147"/>
      <c r="T587" s="55"/>
      <c r="AT587" s="16" t="s">
        <v>141</v>
      </c>
      <c r="AU587" s="16" t="s">
        <v>90</v>
      </c>
    </row>
    <row r="588" spans="2:65" s="12" customFormat="1" ht="11.25">
      <c r="B588" s="150"/>
      <c r="D588" s="144" t="s">
        <v>143</v>
      </c>
      <c r="E588" s="151" t="s">
        <v>1</v>
      </c>
      <c r="F588" s="152" t="s">
        <v>574</v>
      </c>
      <c r="H588" s="151" t="s">
        <v>1</v>
      </c>
      <c r="I588" s="153"/>
      <c r="L588" s="150"/>
      <c r="M588" s="154"/>
      <c r="T588" s="155"/>
      <c r="AT588" s="151" t="s">
        <v>143</v>
      </c>
      <c r="AU588" s="151" t="s">
        <v>90</v>
      </c>
      <c r="AV588" s="12" t="s">
        <v>88</v>
      </c>
      <c r="AW588" s="12" t="s">
        <v>36</v>
      </c>
      <c r="AX588" s="12" t="s">
        <v>80</v>
      </c>
      <c r="AY588" s="151" t="s">
        <v>130</v>
      </c>
    </row>
    <row r="589" spans="2:65" s="12" customFormat="1" ht="11.25">
      <c r="B589" s="150"/>
      <c r="D589" s="144" t="s">
        <v>143</v>
      </c>
      <c r="E589" s="151" t="s">
        <v>1</v>
      </c>
      <c r="F589" s="152" t="s">
        <v>281</v>
      </c>
      <c r="H589" s="151" t="s">
        <v>1</v>
      </c>
      <c r="I589" s="153"/>
      <c r="L589" s="150"/>
      <c r="M589" s="154"/>
      <c r="T589" s="155"/>
      <c r="AT589" s="151" t="s">
        <v>143</v>
      </c>
      <c r="AU589" s="151" t="s">
        <v>90</v>
      </c>
      <c r="AV589" s="12" t="s">
        <v>88</v>
      </c>
      <c r="AW589" s="12" t="s">
        <v>36</v>
      </c>
      <c r="AX589" s="12" t="s">
        <v>80</v>
      </c>
      <c r="AY589" s="151" t="s">
        <v>130</v>
      </c>
    </row>
    <row r="590" spans="2:65" s="13" customFormat="1" ht="11.25">
      <c r="B590" s="156"/>
      <c r="D590" s="144" t="s">
        <v>143</v>
      </c>
      <c r="E590" s="157" t="s">
        <v>1</v>
      </c>
      <c r="F590" s="158" t="s">
        <v>284</v>
      </c>
      <c r="H590" s="159">
        <v>18</v>
      </c>
      <c r="I590" s="160"/>
      <c r="L590" s="156"/>
      <c r="M590" s="161"/>
      <c r="T590" s="162"/>
      <c r="AT590" s="157" t="s">
        <v>143</v>
      </c>
      <c r="AU590" s="157" t="s">
        <v>90</v>
      </c>
      <c r="AV590" s="13" t="s">
        <v>90</v>
      </c>
      <c r="AW590" s="13" t="s">
        <v>36</v>
      </c>
      <c r="AX590" s="13" t="s">
        <v>88</v>
      </c>
      <c r="AY590" s="157" t="s">
        <v>130</v>
      </c>
    </row>
    <row r="591" spans="2:65" s="1" customFormat="1" ht="24.2" customHeight="1">
      <c r="B591" s="31"/>
      <c r="C591" s="170" t="s">
        <v>575</v>
      </c>
      <c r="D591" s="170" t="s">
        <v>327</v>
      </c>
      <c r="E591" s="171" t="s">
        <v>576</v>
      </c>
      <c r="F591" s="172" t="s">
        <v>577</v>
      </c>
      <c r="G591" s="173" t="s">
        <v>170</v>
      </c>
      <c r="H591" s="174">
        <v>18</v>
      </c>
      <c r="I591" s="175"/>
      <c r="J591" s="176">
        <f>ROUND(I591*H591,2)</f>
        <v>0</v>
      </c>
      <c r="K591" s="172" t="s">
        <v>136</v>
      </c>
      <c r="L591" s="177"/>
      <c r="M591" s="178" t="s">
        <v>1</v>
      </c>
      <c r="N591" s="179" t="s">
        <v>45</v>
      </c>
      <c r="P591" s="140">
        <f>O591*H591</f>
        <v>0</v>
      </c>
      <c r="Q591" s="140">
        <v>2.7E-4</v>
      </c>
      <c r="R591" s="140">
        <f>Q591*H591</f>
        <v>4.8599999999999997E-3</v>
      </c>
      <c r="S591" s="140">
        <v>0</v>
      </c>
      <c r="T591" s="141">
        <f>S591*H591</f>
        <v>0</v>
      </c>
      <c r="AR591" s="142" t="s">
        <v>205</v>
      </c>
      <c r="AT591" s="142" t="s">
        <v>327</v>
      </c>
      <c r="AU591" s="142" t="s">
        <v>90</v>
      </c>
      <c r="AY591" s="16" t="s">
        <v>130</v>
      </c>
      <c r="BE591" s="143">
        <f>IF(N591="základní",J591,0)</f>
        <v>0</v>
      </c>
      <c r="BF591" s="143">
        <f>IF(N591="snížená",J591,0)</f>
        <v>0</v>
      </c>
      <c r="BG591" s="143">
        <f>IF(N591="zákl. přenesená",J591,0)</f>
        <v>0</v>
      </c>
      <c r="BH591" s="143">
        <f>IF(N591="sníž. přenesená",J591,0)</f>
        <v>0</v>
      </c>
      <c r="BI591" s="143">
        <f>IF(N591="nulová",J591,0)</f>
        <v>0</v>
      </c>
      <c r="BJ591" s="16" t="s">
        <v>88</v>
      </c>
      <c r="BK591" s="143">
        <f>ROUND(I591*H591,2)</f>
        <v>0</v>
      </c>
      <c r="BL591" s="16" t="s">
        <v>137</v>
      </c>
      <c r="BM591" s="142" t="s">
        <v>578</v>
      </c>
    </row>
    <row r="592" spans="2:65" s="1" customFormat="1" ht="11.25">
      <c r="B592" s="31"/>
      <c r="D592" s="144" t="s">
        <v>139</v>
      </c>
      <c r="F592" s="145" t="s">
        <v>577</v>
      </c>
      <c r="I592" s="146"/>
      <c r="L592" s="31"/>
      <c r="M592" s="147"/>
      <c r="T592" s="55"/>
      <c r="AT592" s="16" t="s">
        <v>139</v>
      </c>
      <c r="AU592" s="16" t="s">
        <v>90</v>
      </c>
    </row>
    <row r="593" spans="2:65" s="1" customFormat="1" ht="19.5">
      <c r="B593" s="31"/>
      <c r="D593" s="144" t="s">
        <v>579</v>
      </c>
      <c r="F593" s="180" t="s">
        <v>580</v>
      </c>
      <c r="I593" s="146"/>
      <c r="L593" s="31"/>
      <c r="M593" s="147"/>
      <c r="T593" s="55"/>
      <c r="AT593" s="16" t="s">
        <v>579</v>
      </c>
      <c r="AU593" s="16" t="s">
        <v>90</v>
      </c>
    </row>
    <row r="594" spans="2:65" s="12" customFormat="1" ht="11.25">
      <c r="B594" s="150"/>
      <c r="D594" s="144" t="s">
        <v>143</v>
      </c>
      <c r="E594" s="151" t="s">
        <v>1</v>
      </c>
      <c r="F594" s="152" t="s">
        <v>574</v>
      </c>
      <c r="H594" s="151" t="s">
        <v>1</v>
      </c>
      <c r="I594" s="153"/>
      <c r="L594" s="150"/>
      <c r="M594" s="154"/>
      <c r="T594" s="155"/>
      <c r="AT594" s="151" t="s">
        <v>143</v>
      </c>
      <c r="AU594" s="151" t="s">
        <v>90</v>
      </c>
      <c r="AV594" s="12" t="s">
        <v>88</v>
      </c>
      <c r="AW594" s="12" t="s">
        <v>36</v>
      </c>
      <c r="AX594" s="12" t="s">
        <v>80</v>
      </c>
      <c r="AY594" s="151" t="s">
        <v>130</v>
      </c>
    </row>
    <row r="595" spans="2:65" s="12" customFormat="1" ht="11.25">
      <c r="B595" s="150"/>
      <c r="D595" s="144" t="s">
        <v>143</v>
      </c>
      <c r="E595" s="151" t="s">
        <v>1</v>
      </c>
      <c r="F595" s="152" t="s">
        <v>281</v>
      </c>
      <c r="H595" s="151" t="s">
        <v>1</v>
      </c>
      <c r="I595" s="153"/>
      <c r="L595" s="150"/>
      <c r="M595" s="154"/>
      <c r="T595" s="155"/>
      <c r="AT595" s="151" t="s">
        <v>143</v>
      </c>
      <c r="AU595" s="151" t="s">
        <v>90</v>
      </c>
      <c r="AV595" s="12" t="s">
        <v>88</v>
      </c>
      <c r="AW595" s="12" t="s">
        <v>36</v>
      </c>
      <c r="AX595" s="12" t="s">
        <v>80</v>
      </c>
      <c r="AY595" s="151" t="s">
        <v>130</v>
      </c>
    </row>
    <row r="596" spans="2:65" s="13" customFormat="1" ht="11.25">
      <c r="B596" s="156"/>
      <c r="D596" s="144" t="s">
        <v>143</v>
      </c>
      <c r="E596" s="157" t="s">
        <v>1</v>
      </c>
      <c r="F596" s="158" t="s">
        <v>284</v>
      </c>
      <c r="H596" s="159">
        <v>18</v>
      </c>
      <c r="I596" s="160"/>
      <c r="L596" s="156"/>
      <c r="M596" s="161"/>
      <c r="T596" s="162"/>
      <c r="AT596" s="157" t="s">
        <v>143</v>
      </c>
      <c r="AU596" s="157" t="s">
        <v>90</v>
      </c>
      <c r="AV596" s="13" t="s">
        <v>90</v>
      </c>
      <c r="AW596" s="13" t="s">
        <v>36</v>
      </c>
      <c r="AX596" s="13" t="s">
        <v>88</v>
      </c>
      <c r="AY596" s="157" t="s">
        <v>130</v>
      </c>
    </row>
    <row r="597" spans="2:65" s="1" customFormat="1" ht="24.2" customHeight="1">
      <c r="B597" s="31"/>
      <c r="C597" s="170" t="s">
        <v>581</v>
      </c>
      <c r="D597" s="170" t="s">
        <v>327</v>
      </c>
      <c r="E597" s="171" t="s">
        <v>582</v>
      </c>
      <c r="F597" s="172" t="s">
        <v>583</v>
      </c>
      <c r="G597" s="173" t="s">
        <v>215</v>
      </c>
      <c r="H597" s="174">
        <v>4</v>
      </c>
      <c r="I597" s="175"/>
      <c r="J597" s="176">
        <f>ROUND(I597*H597,2)</f>
        <v>0</v>
      </c>
      <c r="K597" s="172" t="s">
        <v>1</v>
      </c>
      <c r="L597" s="177"/>
      <c r="M597" s="178" t="s">
        <v>1</v>
      </c>
      <c r="N597" s="179" t="s">
        <v>45</v>
      </c>
      <c r="P597" s="140">
        <f>O597*H597</f>
        <v>0</v>
      </c>
      <c r="Q597" s="140">
        <v>1.4999999999999999E-4</v>
      </c>
      <c r="R597" s="140">
        <f>Q597*H597</f>
        <v>5.9999999999999995E-4</v>
      </c>
      <c r="S597" s="140">
        <v>0</v>
      </c>
      <c r="T597" s="141">
        <f>S597*H597</f>
        <v>0</v>
      </c>
      <c r="AR597" s="142" t="s">
        <v>205</v>
      </c>
      <c r="AT597" s="142" t="s">
        <v>327</v>
      </c>
      <c r="AU597" s="142" t="s">
        <v>90</v>
      </c>
      <c r="AY597" s="16" t="s">
        <v>130</v>
      </c>
      <c r="BE597" s="143">
        <f>IF(N597="základní",J597,0)</f>
        <v>0</v>
      </c>
      <c r="BF597" s="143">
        <f>IF(N597="snížená",J597,0)</f>
        <v>0</v>
      </c>
      <c r="BG597" s="143">
        <f>IF(N597="zákl. přenesená",J597,0)</f>
        <v>0</v>
      </c>
      <c r="BH597" s="143">
        <f>IF(N597="sníž. přenesená",J597,0)</f>
        <v>0</v>
      </c>
      <c r="BI597" s="143">
        <f>IF(N597="nulová",J597,0)</f>
        <v>0</v>
      </c>
      <c r="BJ597" s="16" t="s">
        <v>88</v>
      </c>
      <c r="BK597" s="143">
        <f>ROUND(I597*H597,2)</f>
        <v>0</v>
      </c>
      <c r="BL597" s="16" t="s">
        <v>137</v>
      </c>
      <c r="BM597" s="142" t="s">
        <v>584</v>
      </c>
    </row>
    <row r="598" spans="2:65" s="1" customFormat="1" ht="11.25">
      <c r="B598" s="31"/>
      <c r="D598" s="144" t="s">
        <v>139</v>
      </c>
      <c r="F598" s="145" t="s">
        <v>583</v>
      </c>
      <c r="I598" s="146"/>
      <c r="L598" s="31"/>
      <c r="M598" s="147"/>
      <c r="T598" s="55"/>
      <c r="AT598" s="16" t="s">
        <v>139</v>
      </c>
      <c r="AU598" s="16" t="s">
        <v>90</v>
      </c>
    </row>
    <row r="599" spans="2:65" s="12" customFormat="1" ht="11.25">
      <c r="B599" s="150"/>
      <c r="D599" s="144" t="s">
        <v>143</v>
      </c>
      <c r="E599" s="151" t="s">
        <v>1</v>
      </c>
      <c r="F599" s="152" t="s">
        <v>585</v>
      </c>
      <c r="H599" s="151" t="s">
        <v>1</v>
      </c>
      <c r="I599" s="153"/>
      <c r="L599" s="150"/>
      <c r="M599" s="154"/>
      <c r="T599" s="155"/>
      <c r="AT599" s="151" t="s">
        <v>143</v>
      </c>
      <c r="AU599" s="151" t="s">
        <v>90</v>
      </c>
      <c r="AV599" s="12" t="s">
        <v>88</v>
      </c>
      <c r="AW599" s="12" t="s">
        <v>36</v>
      </c>
      <c r="AX599" s="12" t="s">
        <v>80</v>
      </c>
      <c r="AY599" s="151" t="s">
        <v>130</v>
      </c>
    </row>
    <row r="600" spans="2:65" s="12" customFormat="1" ht="11.25">
      <c r="B600" s="150"/>
      <c r="D600" s="144" t="s">
        <v>143</v>
      </c>
      <c r="E600" s="151" t="s">
        <v>1</v>
      </c>
      <c r="F600" s="152" t="s">
        <v>281</v>
      </c>
      <c r="H600" s="151" t="s">
        <v>1</v>
      </c>
      <c r="I600" s="153"/>
      <c r="L600" s="150"/>
      <c r="M600" s="154"/>
      <c r="T600" s="155"/>
      <c r="AT600" s="151" t="s">
        <v>143</v>
      </c>
      <c r="AU600" s="151" t="s">
        <v>90</v>
      </c>
      <c r="AV600" s="12" t="s">
        <v>88</v>
      </c>
      <c r="AW600" s="12" t="s">
        <v>36</v>
      </c>
      <c r="AX600" s="12" t="s">
        <v>80</v>
      </c>
      <c r="AY600" s="151" t="s">
        <v>130</v>
      </c>
    </row>
    <row r="601" spans="2:65" s="13" customFormat="1" ht="11.25">
      <c r="B601" s="156"/>
      <c r="D601" s="144" t="s">
        <v>143</v>
      </c>
      <c r="E601" s="157" t="s">
        <v>1</v>
      </c>
      <c r="F601" s="158" t="s">
        <v>137</v>
      </c>
      <c r="H601" s="159">
        <v>4</v>
      </c>
      <c r="I601" s="160"/>
      <c r="L601" s="156"/>
      <c r="M601" s="161"/>
      <c r="T601" s="162"/>
      <c r="AT601" s="157" t="s">
        <v>143</v>
      </c>
      <c r="AU601" s="157" t="s">
        <v>90</v>
      </c>
      <c r="AV601" s="13" t="s">
        <v>90</v>
      </c>
      <c r="AW601" s="13" t="s">
        <v>36</v>
      </c>
      <c r="AX601" s="13" t="s">
        <v>88</v>
      </c>
      <c r="AY601" s="157" t="s">
        <v>130</v>
      </c>
    </row>
    <row r="602" spans="2:65" s="1" customFormat="1" ht="24.2" customHeight="1">
      <c r="B602" s="31"/>
      <c r="C602" s="170" t="s">
        <v>586</v>
      </c>
      <c r="D602" s="170" t="s">
        <v>327</v>
      </c>
      <c r="E602" s="171" t="s">
        <v>587</v>
      </c>
      <c r="F602" s="172" t="s">
        <v>588</v>
      </c>
      <c r="G602" s="173" t="s">
        <v>215</v>
      </c>
      <c r="H602" s="174">
        <v>2</v>
      </c>
      <c r="I602" s="175"/>
      <c r="J602" s="176">
        <f>ROUND(I602*H602,2)</f>
        <v>0</v>
      </c>
      <c r="K602" s="172" t="s">
        <v>1</v>
      </c>
      <c r="L602" s="177"/>
      <c r="M602" s="178" t="s">
        <v>1</v>
      </c>
      <c r="N602" s="179" t="s">
        <v>45</v>
      </c>
      <c r="P602" s="140">
        <f>O602*H602</f>
        <v>0</v>
      </c>
      <c r="Q602" s="140">
        <v>2.0000000000000001E-4</v>
      </c>
      <c r="R602" s="140">
        <f>Q602*H602</f>
        <v>4.0000000000000002E-4</v>
      </c>
      <c r="S602" s="140">
        <v>0</v>
      </c>
      <c r="T602" s="141">
        <f>S602*H602</f>
        <v>0</v>
      </c>
      <c r="AR602" s="142" t="s">
        <v>205</v>
      </c>
      <c r="AT602" s="142" t="s">
        <v>327</v>
      </c>
      <c r="AU602" s="142" t="s">
        <v>90</v>
      </c>
      <c r="AY602" s="16" t="s">
        <v>130</v>
      </c>
      <c r="BE602" s="143">
        <f>IF(N602="základní",J602,0)</f>
        <v>0</v>
      </c>
      <c r="BF602" s="143">
        <f>IF(N602="snížená",J602,0)</f>
        <v>0</v>
      </c>
      <c r="BG602" s="143">
        <f>IF(N602="zákl. přenesená",J602,0)</f>
        <v>0</v>
      </c>
      <c r="BH602" s="143">
        <f>IF(N602="sníž. přenesená",J602,0)</f>
        <v>0</v>
      </c>
      <c r="BI602" s="143">
        <f>IF(N602="nulová",J602,0)</f>
        <v>0</v>
      </c>
      <c r="BJ602" s="16" t="s">
        <v>88</v>
      </c>
      <c r="BK602" s="143">
        <f>ROUND(I602*H602,2)</f>
        <v>0</v>
      </c>
      <c r="BL602" s="16" t="s">
        <v>137</v>
      </c>
      <c r="BM602" s="142" t="s">
        <v>589</v>
      </c>
    </row>
    <row r="603" spans="2:65" s="1" customFormat="1" ht="11.25">
      <c r="B603" s="31"/>
      <c r="D603" s="144" t="s">
        <v>139</v>
      </c>
      <c r="F603" s="145" t="s">
        <v>588</v>
      </c>
      <c r="I603" s="146"/>
      <c r="L603" s="31"/>
      <c r="M603" s="147"/>
      <c r="T603" s="55"/>
      <c r="AT603" s="16" t="s">
        <v>139</v>
      </c>
      <c r="AU603" s="16" t="s">
        <v>90</v>
      </c>
    </row>
    <row r="604" spans="2:65" s="12" customFormat="1" ht="11.25">
      <c r="B604" s="150"/>
      <c r="D604" s="144" t="s">
        <v>143</v>
      </c>
      <c r="E604" s="151" t="s">
        <v>1</v>
      </c>
      <c r="F604" s="152" t="s">
        <v>458</v>
      </c>
      <c r="H604" s="151" t="s">
        <v>1</v>
      </c>
      <c r="I604" s="153"/>
      <c r="L604" s="150"/>
      <c r="M604" s="154"/>
      <c r="T604" s="155"/>
      <c r="AT604" s="151" t="s">
        <v>143</v>
      </c>
      <c r="AU604" s="151" t="s">
        <v>90</v>
      </c>
      <c r="AV604" s="12" t="s">
        <v>88</v>
      </c>
      <c r="AW604" s="12" t="s">
        <v>36</v>
      </c>
      <c r="AX604" s="12" t="s">
        <v>80</v>
      </c>
      <c r="AY604" s="151" t="s">
        <v>130</v>
      </c>
    </row>
    <row r="605" spans="2:65" s="12" customFormat="1" ht="11.25">
      <c r="B605" s="150"/>
      <c r="D605" s="144" t="s">
        <v>143</v>
      </c>
      <c r="E605" s="151" t="s">
        <v>1</v>
      </c>
      <c r="F605" s="152" t="s">
        <v>281</v>
      </c>
      <c r="H605" s="151" t="s">
        <v>1</v>
      </c>
      <c r="I605" s="153"/>
      <c r="L605" s="150"/>
      <c r="M605" s="154"/>
      <c r="T605" s="155"/>
      <c r="AT605" s="151" t="s">
        <v>143</v>
      </c>
      <c r="AU605" s="151" t="s">
        <v>90</v>
      </c>
      <c r="AV605" s="12" t="s">
        <v>88</v>
      </c>
      <c r="AW605" s="12" t="s">
        <v>36</v>
      </c>
      <c r="AX605" s="12" t="s">
        <v>80</v>
      </c>
      <c r="AY605" s="151" t="s">
        <v>130</v>
      </c>
    </row>
    <row r="606" spans="2:65" s="13" customFormat="1" ht="11.25">
      <c r="B606" s="156"/>
      <c r="D606" s="144" t="s">
        <v>143</v>
      </c>
      <c r="E606" s="157" t="s">
        <v>1</v>
      </c>
      <c r="F606" s="158" t="s">
        <v>90</v>
      </c>
      <c r="H606" s="159">
        <v>2</v>
      </c>
      <c r="I606" s="160"/>
      <c r="L606" s="156"/>
      <c r="M606" s="161"/>
      <c r="T606" s="162"/>
      <c r="AT606" s="157" t="s">
        <v>143</v>
      </c>
      <c r="AU606" s="157" t="s">
        <v>90</v>
      </c>
      <c r="AV606" s="13" t="s">
        <v>90</v>
      </c>
      <c r="AW606" s="13" t="s">
        <v>36</v>
      </c>
      <c r="AX606" s="13" t="s">
        <v>88</v>
      </c>
      <c r="AY606" s="157" t="s">
        <v>130</v>
      </c>
    </row>
    <row r="607" spans="2:65" s="1" customFormat="1" ht="24.2" customHeight="1">
      <c r="B607" s="31"/>
      <c r="C607" s="131" t="s">
        <v>590</v>
      </c>
      <c r="D607" s="131" t="s">
        <v>132</v>
      </c>
      <c r="E607" s="132" t="s">
        <v>591</v>
      </c>
      <c r="F607" s="133" t="s">
        <v>592</v>
      </c>
      <c r="G607" s="134" t="s">
        <v>170</v>
      </c>
      <c r="H607" s="135">
        <v>10</v>
      </c>
      <c r="I607" s="136"/>
      <c r="J607" s="137">
        <f>ROUND(I607*H607,2)</f>
        <v>0</v>
      </c>
      <c r="K607" s="133" t="s">
        <v>136</v>
      </c>
      <c r="L607" s="31"/>
      <c r="M607" s="138" t="s">
        <v>1</v>
      </c>
      <c r="N607" s="139" t="s">
        <v>45</v>
      </c>
      <c r="P607" s="140">
        <f>O607*H607</f>
        <v>0</v>
      </c>
      <c r="Q607" s="140">
        <v>0</v>
      </c>
      <c r="R607" s="140">
        <f>Q607*H607</f>
        <v>0</v>
      </c>
      <c r="S607" s="140">
        <v>0</v>
      </c>
      <c r="T607" s="141">
        <f>S607*H607</f>
        <v>0</v>
      </c>
      <c r="AR607" s="142" t="s">
        <v>137</v>
      </c>
      <c r="AT607" s="142" t="s">
        <v>132</v>
      </c>
      <c r="AU607" s="142" t="s">
        <v>90</v>
      </c>
      <c r="AY607" s="16" t="s">
        <v>130</v>
      </c>
      <c r="BE607" s="143">
        <f>IF(N607="základní",J607,0)</f>
        <v>0</v>
      </c>
      <c r="BF607" s="143">
        <f>IF(N607="snížená",J607,0)</f>
        <v>0</v>
      </c>
      <c r="BG607" s="143">
        <f>IF(N607="zákl. přenesená",J607,0)</f>
        <v>0</v>
      </c>
      <c r="BH607" s="143">
        <f>IF(N607="sníž. přenesená",J607,0)</f>
        <v>0</v>
      </c>
      <c r="BI607" s="143">
        <f>IF(N607="nulová",J607,0)</f>
        <v>0</v>
      </c>
      <c r="BJ607" s="16" t="s">
        <v>88</v>
      </c>
      <c r="BK607" s="143">
        <f>ROUND(I607*H607,2)</f>
        <v>0</v>
      </c>
      <c r="BL607" s="16" t="s">
        <v>137</v>
      </c>
      <c r="BM607" s="142" t="s">
        <v>593</v>
      </c>
    </row>
    <row r="608" spans="2:65" s="1" customFormat="1" ht="19.5">
      <c r="B608" s="31"/>
      <c r="D608" s="144" t="s">
        <v>139</v>
      </c>
      <c r="F608" s="145" t="s">
        <v>594</v>
      </c>
      <c r="I608" s="146"/>
      <c r="L608" s="31"/>
      <c r="M608" s="147"/>
      <c r="T608" s="55"/>
      <c r="AT608" s="16" t="s">
        <v>139</v>
      </c>
      <c r="AU608" s="16" t="s">
        <v>90</v>
      </c>
    </row>
    <row r="609" spans="2:65" s="1" customFormat="1" ht="11.25">
      <c r="B609" s="31"/>
      <c r="D609" s="148" t="s">
        <v>141</v>
      </c>
      <c r="F609" s="149" t="s">
        <v>595</v>
      </c>
      <c r="I609" s="146"/>
      <c r="L609" s="31"/>
      <c r="M609" s="147"/>
      <c r="T609" s="55"/>
      <c r="AT609" s="16" t="s">
        <v>141</v>
      </c>
      <c r="AU609" s="16" t="s">
        <v>90</v>
      </c>
    </row>
    <row r="610" spans="2:65" s="12" customFormat="1" ht="11.25">
      <c r="B610" s="150"/>
      <c r="D610" s="144" t="s">
        <v>143</v>
      </c>
      <c r="E610" s="151" t="s">
        <v>1</v>
      </c>
      <c r="F610" s="152" t="s">
        <v>458</v>
      </c>
      <c r="H610" s="151" t="s">
        <v>1</v>
      </c>
      <c r="I610" s="153"/>
      <c r="L610" s="150"/>
      <c r="M610" s="154"/>
      <c r="T610" s="155"/>
      <c r="AT610" s="151" t="s">
        <v>143</v>
      </c>
      <c r="AU610" s="151" t="s">
        <v>90</v>
      </c>
      <c r="AV610" s="12" t="s">
        <v>88</v>
      </c>
      <c r="AW610" s="12" t="s">
        <v>36</v>
      </c>
      <c r="AX610" s="12" t="s">
        <v>80</v>
      </c>
      <c r="AY610" s="151" t="s">
        <v>130</v>
      </c>
    </row>
    <row r="611" spans="2:65" s="12" customFormat="1" ht="11.25">
      <c r="B611" s="150"/>
      <c r="D611" s="144" t="s">
        <v>143</v>
      </c>
      <c r="E611" s="151" t="s">
        <v>1</v>
      </c>
      <c r="F611" s="152" t="s">
        <v>281</v>
      </c>
      <c r="H611" s="151" t="s">
        <v>1</v>
      </c>
      <c r="I611" s="153"/>
      <c r="L611" s="150"/>
      <c r="M611" s="154"/>
      <c r="T611" s="155"/>
      <c r="AT611" s="151" t="s">
        <v>143</v>
      </c>
      <c r="AU611" s="151" t="s">
        <v>90</v>
      </c>
      <c r="AV611" s="12" t="s">
        <v>88</v>
      </c>
      <c r="AW611" s="12" t="s">
        <v>36</v>
      </c>
      <c r="AX611" s="12" t="s">
        <v>80</v>
      </c>
      <c r="AY611" s="151" t="s">
        <v>130</v>
      </c>
    </row>
    <row r="612" spans="2:65" s="13" customFormat="1" ht="11.25">
      <c r="B612" s="156"/>
      <c r="D612" s="144" t="s">
        <v>143</v>
      </c>
      <c r="E612" s="157" t="s">
        <v>1</v>
      </c>
      <c r="F612" s="158" t="s">
        <v>220</v>
      </c>
      <c r="H612" s="159">
        <v>10</v>
      </c>
      <c r="I612" s="160"/>
      <c r="L612" s="156"/>
      <c r="M612" s="161"/>
      <c r="T612" s="162"/>
      <c r="AT612" s="157" t="s">
        <v>143</v>
      </c>
      <c r="AU612" s="157" t="s">
        <v>90</v>
      </c>
      <c r="AV612" s="13" t="s">
        <v>90</v>
      </c>
      <c r="AW612" s="13" t="s">
        <v>36</v>
      </c>
      <c r="AX612" s="13" t="s">
        <v>88</v>
      </c>
      <c r="AY612" s="157" t="s">
        <v>130</v>
      </c>
    </row>
    <row r="613" spans="2:65" s="1" customFormat="1" ht="24.2" customHeight="1">
      <c r="B613" s="31"/>
      <c r="C613" s="170" t="s">
        <v>596</v>
      </c>
      <c r="D613" s="170" t="s">
        <v>327</v>
      </c>
      <c r="E613" s="171" t="s">
        <v>597</v>
      </c>
      <c r="F613" s="172" t="s">
        <v>598</v>
      </c>
      <c r="G613" s="173" t="s">
        <v>170</v>
      </c>
      <c r="H613" s="174">
        <v>10.15</v>
      </c>
      <c r="I613" s="175"/>
      <c r="J613" s="176">
        <f>ROUND(I613*H613,2)</f>
        <v>0</v>
      </c>
      <c r="K613" s="172" t="s">
        <v>136</v>
      </c>
      <c r="L613" s="177"/>
      <c r="M613" s="178" t="s">
        <v>1</v>
      </c>
      <c r="N613" s="179" t="s">
        <v>45</v>
      </c>
      <c r="P613" s="140">
        <f>O613*H613</f>
        <v>0</v>
      </c>
      <c r="Q613" s="140">
        <v>6.7000000000000002E-4</v>
      </c>
      <c r="R613" s="140">
        <f>Q613*H613</f>
        <v>6.8005000000000001E-3</v>
      </c>
      <c r="S613" s="140">
        <v>0</v>
      </c>
      <c r="T613" s="141">
        <f>S613*H613</f>
        <v>0</v>
      </c>
      <c r="AR613" s="142" t="s">
        <v>205</v>
      </c>
      <c r="AT613" s="142" t="s">
        <v>327</v>
      </c>
      <c r="AU613" s="142" t="s">
        <v>90</v>
      </c>
      <c r="AY613" s="16" t="s">
        <v>130</v>
      </c>
      <c r="BE613" s="143">
        <f>IF(N613="základní",J613,0)</f>
        <v>0</v>
      </c>
      <c r="BF613" s="143">
        <f>IF(N613="snížená",J613,0)</f>
        <v>0</v>
      </c>
      <c r="BG613" s="143">
        <f>IF(N613="zákl. přenesená",J613,0)</f>
        <v>0</v>
      </c>
      <c r="BH613" s="143">
        <f>IF(N613="sníž. přenesená",J613,0)</f>
        <v>0</v>
      </c>
      <c r="BI613" s="143">
        <f>IF(N613="nulová",J613,0)</f>
        <v>0</v>
      </c>
      <c r="BJ613" s="16" t="s">
        <v>88</v>
      </c>
      <c r="BK613" s="143">
        <f>ROUND(I613*H613,2)</f>
        <v>0</v>
      </c>
      <c r="BL613" s="16" t="s">
        <v>137</v>
      </c>
      <c r="BM613" s="142" t="s">
        <v>599</v>
      </c>
    </row>
    <row r="614" spans="2:65" s="1" customFormat="1" ht="11.25">
      <c r="B614" s="31"/>
      <c r="D614" s="144" t="s">
        <v>139</v>
      </c>
      <c r="F614" s="145" t="s">
        <v>598</v>
      </c>
      <c r="I614" s="146"/>
      <c r="L614" s="31"/>
      <c r="M614" s="147"/>
      <c r="T614" s="55"/>
      <c r="AT614" s="16" t="s">
        <v>139</v>
      </c>
      <c r="AU614" s="16" t="s">
        <v>90</v>
      </c>
    </row>
    <row r="615" spans="2:65" s="1" customFormat="1" ht="19.5">
      <c r="B615" s="31"/>
      <c r="D615" s="144" t="s">
        <v>579</v>
      </c>
      <c r="F615" s="180" t="s">
        <v>580</v>
      </c>
      <c r="I615" s="146"/>
      <c r="L615" s="31"/>
      <c r="M615" s="147"/>
      <c r="T615" s="55"/>
      <c r="AT615" s="16" t="s">
        <v>579</v>
      </c>
      <c r="AU615" s="16" t="s">
        <v>90</v>
      </c>
    </row>
    <row r="616" spans="2:65" s="12" customFormat="1" ht="11.25">
      <c r="B616" s="150"/>
      <c r="D616" s="144" t="s">
        <v>143</v>
      </c>
      <c r="E616" s="151" t="s">
        <v>1</v>
      </c>
      <c r="F616" s="152" t="s">
        <v>458</v>
      </c>
      <c r="H616" s="151" t="s">
        <v>1</v>
      </c>
      <c r="I616" s="153"/>
      <c r="L616" s="150"/>
      <c r="M616" s="154"/>
      <c r="T616" s="155"/>
      <c r="AT616" s="151" t="s">
        <v>143</v>
      </c>
      <c r="AU616" s="151" t="s">
        <v>90</v>
      </c>
      <c r="AV616" s="12" t="s">
        <v>88</v>
      </c>
      <c r="AW616" s="12" t="s">
        <v>36</v>
      </c>
      <c r="AX616" s="12" t="s">
        <v>80</v>
      </c>
      <c r="AY616" s="151" t="s">
        <v>130</v>
      </c>
    </row>
    <row r="617" spans="2:65" s="12" customFormat="1" ht="11.25">
      <c r="B617" s="150"/>
      <c r="D617" s="144" t="s">
        <v>143</v>
      </c>
      <c r="E617" s="151" t="s">
        <v>1</v>
      </c>
      <c r="F617" s="152" t="s">
        <v>281</v>
      </c>
      <c r="H617" s="151" t="s">
        <v>1</v>
      </c>
      <c r="I617" s="153"/>
      <c r="L617" s="150"/>
      <c r="M617" s="154"/>
      <c r="T617" s="155"/>
      <c r="AT617" s="151" t="s">
        <v>143</v>
      </c>
      <c r="AU617" s="151" t="s">
        <v>90</v>
      </c>
      <c r="AV617" s="12" t="s">
        <v>88</v>
      </c>
      <c r="AW617" s="12" t="s">
        <v>36</v>
      </c>
      <c r="AX617" s="12" t="s">
        <v>80</v>
      </c>
      <c r="AY617" s="151" t="s">
        <v>130</v>
      </c>
    </row>
    <row r="618" spans="2:65" s="13" customFormat="1" ht="11.25">
      <c r="B618" s="156"/>
      <c r="D618" s="144" t="s">
        <v>143</v>
      </c>
      <c r="E618" s="157" t="s">
        <v>1</v>
      </c>
      <c r="F618" s="158" t="s">
        <v>220</v>
      </c>
      <c r="H618" s="159">
        <v>10</v>
      </c>
      <c r="I618" s="160"/>
      <c r="L618" s="156"/>
      <c r="M618" s="161"/>
      <c r="T618" s="162"/>
      <c r="AT618" s="157" t="s">
        <v>143</v>
      </c>
      <c r="AU618" s="157" t="s">
        <v>90</v>
      </c>
      <c r="AV618" s="13" t="s">
        <v>90</v>
      </c>
      <c r="AW618" s="13" t="s">
        <v>36</v>
      </c>
      <c r="AX618" s="13" t="s">
        <v>88</v>
      </c>
      <c r="AY618" s="157" t="s">
        <v>130</v>
      </c>
    </row>
    <row r="619" spans="2:65" s="13" customFormat="1" ht="11.25">
      <c r="B619" s="156"/>
      <c r="D619" s="144" t="s">
        <v>143</v>
      </c>
      <c r="F619" s="158" t="s">
        <v>600</v>
      </c>
      <c r="H619" s="159">
        <v>10.15</v>
      </c>
      <c r="I619" s="160"/>
      <c r="L619" s="156"/>
      <c r="M619" s="161"/>
      <c r="T619" s="162"/>
      <c r="AT619" s="157" t="s">
        <v>143</v>
      </c>
      <c r="AU619" s="157" t="s">
        <v>90</v>
      </c>
      <c r="AV619" s="13" t="s">
        <v>90</v>
      </c>
      <c r="AW619" s="13" t="s">
        <v>4</v>
      </c>
      <c r="AX619" s="13" t="s">
        <v>88</v>
      </c>
      <c r="AY619" s="157" t="s">
        <v>130</v>
      </c>
    </row>
    <row r="620" spans="2:65" s="1" customFormat="1" ht="16.5" customHeight="1">
      <c r="B620" s="31"/>
      <c r="C620" s="170" t="s">
        <v>601</v>
      </c>
      <c r="D620" s="170" t="s">
        <v>327</v>
      </c>
      <c r="E620" s="171" t="s">
        <v>602</v>
      </c>
      <c r="F620" s="172" t="s">
        <v>603</v>
      </c>
      <c r="G620" s="173" t="s">
        <v>215</v>
      </c>
      <c r="H620" s="174">
        <v>2.0299999999999998</v>
      </c>
      <c r="I620" s="175"/>
      <c r="J620" s="176">
        <f>ROUND(I620*H620,2)</f>
        <v>0</v>
      </c>
      <c r="K620" s="172" t="s">
        <v>1</v>
      </c>
      <c r="L620" s="177"/>
      <c r="M620" s="178" t="s">
        <v>1</v>
      </c>
      <c r="N620" s="179" t="s">
        <v>45</v>
      </c>
      <c r="P620" s="140">
        <f>O620*H620</f>
        <v>0</v>
      </c>
      <c r="Q620" s="140">
        <v>4.8999999999999998E-4</v>
      </c>
      <c r="R620" s="140">
        <f>Q620*H620</f>
        <v>9.9469999999999984E-4</v>
      </c>
      <c r="S620" s="140">
        <v>0</v>
      </c>
      <c r="T620" s="141">
        <f>S620*H620</f>
        <v>0</v>
      </c>
      <c r="AR620" s="142" t="s">
        <v>205</v>
      </c>
      <c r="AT620" s="142" t="s">
        <v>327</v>
      </c>
      <c r="AU620" s="142" t="s">
        <v>90</v>
      </c>
      <c r="AY620" s="16" t="s">
        <v>130</v>
      </c>
      <c r="BE620" s="143">
        <f>IF(N620="základní",J620,0)</f>
        <v>0</v>
      </c>
      <c r="BF620" s="143">
        <f>IF(N620="snížená",J620,0)</f>
        <v>0</v>
      </c>
      <c r="BG620" s="143">
        <f>IF(N620="zákl. přenesená",J620,0)</f>
        <v>0</v>
      </c>
      <c r="BH620" s="143">
        <f>IF(N620="sníž. přenesená",J620,0)</f>
        <v>0</v>
      </c>
      <c r="BI620" s="143">
        <f>IF(N620="nulová",J620,0)</f>
        <v>0</v>
      </c>
      <c r="BJ620" s="16" t="s">
        <v>88</v>
      </c>
      <c r="BK620" s="143">
        <f>ROUND(I620*H620,2)</f>
        <v>0</v>
      </c>
      <c r="BL620" s="16" t="s">
        <v>137</v>
      </c>
      <c r="BM620" s="142" t="s">
        <v>604</v>
      </c>
    </row>
    <row r="621" spans="2:65" s="1" customFormat="1" ht="11.25">
      <c r="B621" s="31"/>
      <c r="D621" s="144" t="s">
        <v>139</v>
      </c>
      <c r="F621" s="145" t="s">
        <v>603</v>
      </c>
      <c r="I621" s="146"/>
      <c r="L621" s="31"/>
      <c r="M621" s="147"/>
      <c r="T621" s="55"/>
      <c r="AT621" s="16" t="s">
        <v>139</v>
      </c>
      <c r="AU621" s="16" t="s">
        <v>90</v>
      </c>
    </row>
    <row r="622" spans="2:65" s="12" customFormat="1" ht="11.25">
      <c r="B622" s="150"/>
      <c r="D622" s="144" t="s">
        <v>143</v>
      </c>
      <c r="E622" s="151" t="s">
        <v>1</v>
      </c>
      <c r="F622" s="152" t="s">
        <v>458</v>
      </c>
      <c r="H622" s="151" t="s">
        <v>1</v>
      </c>
      <c r="I622" s="153"/>
      <c r="L622" s="150"/>
      <c r="M622" s="154"/>
      <c r="T622" s="155"/>
      <c r="AT622" s="151" t="s">
        <v>143</v>
      </c>
      <c r="AU622" s="151" t="s">
        <v>90</v>
      </c>
      <c r="AV622" s="12" t="s">
        <v>88</v>
      </c>
      <c r="AW622" s="12" t="s">
        <v>36</v>
      </c>
      <c r="AX622" s="12" t="s">
        <v>80</v>
      </c>
      <c r="AY622" s="151" t="s">
        <v>130</v>
      </c>
    </row>
    <row r="623" spans="2:65" s="12" customFormat="1" ht="11.25">
      <c r="B623" s="150"/>
      <c r="D623" s="144" t="s">
        <v>143</v>
      </c>
      <c r="E623" s="151" t="s">
        <v>1</v>
      </c>
      <c r="F623" s="152" t="s">
        <v>281</v>
      </c>
      <c r="H623" s="151" t="s">
        <v>1</v>
      </c>
      <c r="I623" s="153"/>
      <c r="L623" s="150"/>
      <c r="M623" s="154"/>
      <c r="T623" s="155"/>
      <c r="AT623" s="151" t="s">
        <v>143</v>
      </c>
      <c r="AU623" s="151" t="s">
        <v>90</v>
      </c>
      <c r="AV623" s="12" t="s">
        <v>88</v>
      </c>
      <c r="AW623" s="12" t="s">
        <v>36</v>
      </c>
      <c r="AX623" s="12" t="s">
        <v>80</v>
      </c>
      <c r="AY623" s="151" t="s">
        <v>130</v>
      </c>
    </row>
    <row r="624" spans="2:65" s="13" customFormat="1" ht="11.25">
      <c r="B624" s="156"/>
      <c r="D624" s="144" t="s">
        <v>143</v>
      </c>
      <c r="E624" s="157" t="s">
        <v>1</v>
      </c>
      <c r="F624" s="158" t="s">
        <v>90</v>
      </c>
      <c r="H624" s="159">
        <v>2</v>
      </c>
      <c r="I624" s="160"/>
      <c r="L624" s="156"/>
      <c r="M624" s="161"/>
      <c r="T624" s="162"/>
      <c r="AT624" s="157" t="s">
        <v>143</v>
      </c>
      <c r="AU624" s="157" t="s">
        <v>90</v>
      </c>
      <c r="AV624" s="13" t="s">
        <v>90</v>
      </c>
      <c r="AW624" s="13" t="s">
        <v>36</v>
      </c>
      <c r="AX624" s="13" t="s">
        <v>88</v>
      </c>
      <c r="AY624" s="157" t="s">
        <v>130</v>
      </c>
    </row>
    <row r="625" spans="2:65" s="13" customFormat="1" ht="11.25">
      <c r="B625" s="156"/>
      <c r="D625" s="144" t="s">
        <v>143</v>
      </c>
      <c r="F625" s="158" t="s">
        <v>605</v>
      </c>
      <c r="H625" s="159">
        <v>2.0299999999999998</v>
      </c>
      <c r="I625" s="160"/>
      <c r="L625" s="156"/>
      <c r="M625" s="161"/>
      <c r="T625" s="162"/>
      <c r="AT625" s="157" t="s">
        <v>143</v>
      </c>
      <c r="AU625" s="157" t="s">
        <v>90</v>
      </c>
      <c r="AV625" s="13" t="s">
        <v>90</v>
      </c>
      <c r="AW625" s="13" t="s">
        <v>4</v>
      </c>
      <c r="AX625" s="13" t="s">
        <v>88</v>
      </c>
      <c r="AY625" s="157" t="s">
        <v>130</v>
      </c>
    </row>
    <row r="626" spans="2:65" s="1" customFormat="1" ht="24.2" customHeight="1">
      <c r="B626" s="31"/>
      <c r="C626" s="131" t="s">
        <v>606</v>
      </c>
      <c r="D626" s="131" t="s">
        <v>132</v>
      </c>
      <c r="E626" s="132" t="s">
        <v>607</v>
      </c>
      <c r="F626" s="133" t="s">
        <v>608</v>
      </c>
      <c r="G626" s="134" t="s">
        <v>170</v>
      </c>
      <c r="H626" s="135">
        <v>5</v>
      </c>
      <c r="I626" s="136"/>
      <c r="J626" s="137">
        <f>ROUND(I626*H626,2)</f>
        <v>0</v>
      </c>
      <c r="K626" s="133" t="s">
        <v>136</v>
      </c>
      <c r="L626" s="31"/>
      <c r="M626" s="138" t="s">
        <v>1</v>
      </c>
      <c r="N626" s="139" t="s">
        <v>45</v>
      </c>
      <c r="P626" s="140">
        <f>O626*H626</f>
        <v>0</v>
      </c>
      <c r="Q626" s="140">
        <v>0</v>
      </c>
      <c r="R626" s="140">
        <f>Q626*H626</f>
        <v>0</v>
      </c>
      <c r="S626" s="140">
        <v>0</v>
      </c>
      <c r="T626" s="141">
        <f>S626*H626</f>
        <v>0</v>
      </c>
      <c r="AR626" s="142" t="s">
        <v>137</v>
      </c>
      <c r="AT626" s="142" t="s">
        <v>132</v>
      </c>
      <c r="AU626" s="142" t="s">
        <v>90</v>
      </c>
      <c r="AY626" s="16" t="s">
        <v>130</v>
      </c>
      <c r="BE626" s="143">
        <f>IF(N626="základní",J626,0)</f>
        <v>0</v>
      </c>
      <c r="BF626" s="143">
        <f>IF(N626="snížená",J626,0)</f>
        <v>0</v>
      </c>
      <c r="BG626" s="143">
        <f>IF(N626="zákl. přenesená",J626,0)</f>
        <v>0</v>
      </c>
      <c r="BH626" s="143">
        <f>IF(N626="sníž. přenesená",J626,0)</f>
        <v>0</v>
      </c>
      <c r="BI626" s="143">
        <f>IF(N626="nulová",J626,0)</f>
        <v>0</v>
      </c>
      <c r="BJ626" s="16" t="s">
        <v>88</v>
      </c>
      <c r="BK626" s="143">
        <f>ROUND(I626*H626,2)</f>
        <v>0</v>
      </c>
      <c r="BL626" s="16" t="s">
        <v>137</v>
      </c>
      <c r="BM626" s="142" t="s">
        <v>609</v>
      </c>
    </row>
    <row r="627" spans="2:65" s="1" customFormat="1" ht="19.5">
      <c r="B627" s="31"/>
      <c r="D627" s="144" t="s">
        <v>139</v>
      </c>
      <c r="F627" s="145" t="s">
        <v>610</v>
      </c>
      <c r="I627" s="146"/>
      <c r="L627" s="31"/>
      <c r="M627" s="147"/>
      <c r="T627" s="55"/>
      <c r="AT627" s="16" t="s">
        <v>139</v>
      </c>
      <c r="AU627" s="16" t="s">
        <v>90</v>
      </c>
    </row>
    <row r="628" spans="2:65" s="1" customFormat="1" ht="11.25">
      <c r="B628" s="31"/>
      <c r="D628" s="148" t="s">
        <v>141</v>
      </c>
      <c r="F628" s="149" t="s">
        <v>611</v>
      </c>
      <c r="I628" s="146"/>
      <c r="L628" s="31"/>
      <c r="M628" s="147"/>
      <c r="T628" s="55"/>
      <c r="AT628" s="16" t="s">
        <v>141</v>
      </c>
      <c r="AU628" s="16" t="s">
        <v>90</v>
      </c>
    </row>
    <row r="629" spans="2:65" s="12" customFormat="1" ht="11.25">
      <c r="B629" s="150"/>
      <c r="D629" s="144" t="s">
        <v>143</v>
      </c>
      <c r="E629" s="151" t="s">
        <v>1</v>
      </c>
      <c r="F629" s="152" t="s">
        <v>458</v>
      </c>
      <c r="H629" s="151" t="s">
        <v>1</v>
      </c>
      <c r="I629" s="153"/>
      <c r="L629" s="150"/>
      <c r="M629" s="154"/>
      <c r="T629" s="155"/>
      <c r="AT629" s="151" t="s">
        <v>143</v>
      </c>
      <c r="AU629" s="151" t="s">
        <v>90</v>
      </c>
      <c r="AV629" s="12" t="s">
        <v>88</v>
      </c>
      <c r="AW629" s="12" t="s">
        <v>36</v>
      </c>
      <c r="AX629" s="12" t="s">
        <v>80</v>
      </c>
      <c r="AY629" s="151" t="s">
        <v>130</v>
      </c>
    </row>
    <row r="630" spans="2:65" s="12" customFormat="1" ht="11.25">
      <c r="B630" s="150"/>
      <c r="D630" s="144" t="s">
        <v>143</v>
      </c>
      <c r="E630" s="151" t="s">
        <v>1</v>
      </c>
      <c r="F630" s="152" t="s">
        <v>281</v>
      </c>
      <c r="H630" s="151" t="s">
        <v>1</v>
      </c>
      <c r="I630" s="153"/>
      <c r="L630" s="150"/>
      <c r="M630" s="154"/>
      <c r="T630" s="155"/>
      <c r="AT630" s="151" t="s">
        <v>143</v>
      </c>
      <c r="AU630" s="151" t="s">
        <v>90</v>
      </c>
      <c r="AV630" s="12" t="s">
        <v>88</v>
      </c>
      <c r="AW630" s="12" t="s">
        <v>36</v>
      </c>
      <c r="AX630" s="12" t="s">
        <v>80</v>
      </c>
      <c r="AY630" s="151" t="s">
        <v>130</v>
      </c>
    </row>
    <row r="631" spans="2:65" s="13" customFormat="1" ht="11.25">
      <c r="B631" s="156"/>
      <c r="D631" s="144" t="s">
        <v>143</v>
      </c>
      <c r="E631" s="157" t="s">
        <v>1</v>
      </c>
      <c r="F631" s="158" t="s">
        <v>176</v>
      </c>
      <c r="H631" s="159">
        <v>5</v>
      </c>
      <c r="I631" s="160"/>
      <c r="L631" s="156"/>
      <c r="M631" s="161"/>
      <c r="T631" s="162"/>
      <c r="AT631" s="157" t="s">
        <v>143</v>
      </c>
      <c r="AU631" s="157" t="s">
        <v>90</v>
      </c>
      <c r="AV631" s="13" t="s">
        <v>90</v>
      </c>
      <c r="AW631" s="13" t="s">
        <v>36</v>
      </c>
      <c r="AX631" s="13" t="s">
        <v>88</v>
      </c>
      <c r="AY631" s="157" t="s">
        <v>130</v>
      </c>
    </row>
    <row r="632" spans="2:65" s="1" customFormat="1" ht="24.2" customHeight="1">
      <c r="B632" s="31"/>
      <c r="C632" s="170" t="s">
        <v>612</v>
      </c>
      <c r="D632" s="170" t="s">
        <v>327</v>
      </c>
      <c r="E632" s="171" t="s">
        <v>613</v>
      </c>
      <c r="F632" s="172" t="s">
        <v>614</v>
      </c>
      <c r="G632" s="173" t="s">
        <v>170</v>
      </c>
      <c r="H632" s="174">
        <v>5</v>
      </c>
      <c r="I632" s="175"/>
      <c r="J632" s="176">
        <f>ROUND(I632*H632,2)</f>
        <v>0</v>
      </c>
      <c r="K632" s="172" t="s">
        <v>136</v>
      </c>
      <c r="L632" s="177"/>
      <c r="M632" s="178" t="s">
        <v>1</v>
      </c>
      <c r="N632" s="179" t="s">
        <v>45</v>
      </c>
      <c r="P632" s="140">
        <f>O632*H632</f>
        <v>0</v>
      </c>
      <c r="Q632" s="140">
        <v>1.06E-3</v>
      </c>
      <c r="R632" s="140">
        <f>Q632*H632</f>
        <v>5.3E-3</v>
      </c>
      <c r="S632" s="140">
        <v>0</v>
      </c>
      <c r="T632" s="141">
        <f>S632*H632</f>
        <v>0</v>
      </c>
      <c r="AR632" s="142" t="s">
        <v>205</v>
      </c>
      <c r="AT632" s="142" t="s">
        <v>327</v>
      </c>
      <c r="AU632" s="142" t="s">
        <v>90</v>
      </c>
      <c r="AY632" s="16" t="s">
        <v>130</v>
      </c>
      <c r="BE632" s="143">
        <f>IF(N632="základní",J632,0)</f>
        <v>0</v>
      </c>
      <c r="BF632" s="143">
        <f>IF(N632="snížená",J632,0)</f>
        <v>0</v>
      </c>
      <c r="BG632" s="143">
        <f>IF(N632="zákl. přenesená",J632,0)</f>
        <v>0</v>
      </c>
      <c r="BH632" s="143">
        <f>IF(N632="sníž. přenesená",J632,0)</f>
        <v>0</v>
      </c>
      <c r="BI632" s="143">
        <f>IF(N632="nulová",J632,0)</f>
        <v>0</v>
      </c>
      <c r="BJ632" s="16" t="s">
        <v>88</v>
      </c>
      <c r="BK632" s="143">
        <f>ROUND(I632*H632,2)</f>
        <v>0</v>
      </c>
      <c r="BL632" s="16" t="s">
        <v>137</v>
      </c>
      <c r="BM632" s="142" t="s">
        <v>615</v>
      </c>
    </row>
    <row r="633" spans="2:65" s="1" customFormat="1" ht="11.25">
      <c r="B633" s="31"/>
      <c r="D633" s="144" t="s">
        <v>139</v>
      </c>
      <c r="F633" s="145" t="s">
        <v>614</v>
      </c>
      <c r="I633" s="146"/>
      <c r="L633" s="31"/>
      <c r="M633" s="147"/>
      <c r="T633" s="55"/>
      <c r="AT633" s="16" t="s">
        <v>139</v>
      </c>
      <c r="AU633" s="16" t="s">
        <v>90</v>
      </c>
    </row>
    <row r="634" spans="2:65" s="1" customFormat="1" ht="19.5">
      <c r="B634" s="31"/>
      <c r="D634" s="144" t="s">
        <v>579</v>
      </c>
      <c r="F634" s="180" t="s">
        <v>580</v>
      </c>
      <c r="I634" s="146"/>
      <c r="L634" s="31"/>
      <c r="M634" s="147"/>
      <c r="T634" s="55"/>
      <c r="AT634" s="16" t="s">
        <v>579</v>
      </c>
      <c r="AU634" s="16" t="s">
        <v>90</v>
      </c>
    </row>
    <row r="635" spans="2:65" s="12" customFormat="1" ht="11.25">
      <c r="B635" s="150"/>
      <c r="D635" s="144" t="s">
        <v>143</v>
      </c>
      <c r="E635" s="151" t="s">
        <v>1</v>
      </c>
      <c r="F635" s="152" t="s">
        <v>458</v>
      </c>
      <c r="H635" s="151" t="s">
        <v>1</v>
      </c>
      <c r="I635" s="153"/>
      <c r="L635" s="150"/>
      <c r="M635" s="154"/>
      <c r="T635" s="155"/>
      <c r="AT635" s="151" t="s">
        <v>143</v>
      </c>
      <c r="AU635" s="151" t="s">
        <v>90</v>
      </c>
      <c r="AV635" s="12" t="s">
        <v>88</v>
      </c>
      <c r="AW635" s="12" t="s">
        <v>36</v>
      </c>
      <c r="AX635" s="12" t="s">
        <v>80</v>
      </c>
      <c r="AY635" s="151" t="s">
        <v>130</v>
      </c>
    </row>
    <row r="636" spans="2:65" s="12" customFormat="1" ht="11.25">
      <c r="B636" s="150"/>
      <c r="D636" s="144" t="s">
        <v>143</v>
      </c>
      <c r="E636" s="151" t="s">
        <v>1</v>
      </c>
      <c r="F636" s="152" t="s">
        <v>281</v>
      </c>
      <c r="H636" s="151" t="s">
        <v>1</v>
      </c>
      <c r="I636" s="153"/>
      <c r="L636" s="150"/>
      <c r="M636" s="154"/>
      <c r="T636" s="155"/>
      <c r="AT636" s="151" t="s">
        <v>143</v>
      </c>
      <c r="AU636" s="151" t="s">
        <v>90</v>
      </c>
      <c r="AV636" s="12" t="s">
        <v>88</v>
      </c>
      <c r="AW636" s="12" t="s">
        <v>36</v>
      </c>
      <c r="AX636" s="12" t="s">
        <v>80</v>
      </c>
      <c r="AY636" s="151" t="s">
        <v>130</v>
      </c>
    </row>
    <row r="637" spans="2:65" s="13" customFormat="1" ht="11.25">
      <c r="B637" s="156"/>
      <c r="D637" s="144" t="s">
        <v>143</v>
      </c>
      <c r="E637" s="157" t="s">
        <v>1</v>
      </c>
      <c r="F637" s="158" t="s">
        <v>176</v>
      </c>
      <c r="H637" s="159">
        <v>5</v>
      </c>
      <c r="I637" s="160"/>
      <c r="L637" s="156"/>
      <c r="M637" s="161"/>
      <c r="T637" s="162"/>
      <c r="AT637" s="157" t="s">
        <v>143</v>
      </c>
      <c r="AU637" s="157" t="s">
        <v>90</v>
      </c>
      <c r="AV637" s="13" t="s">
        <v>90</v>
      </c>
      <c r="AW637" s="13" t="s">
        <v>36</v>
      </c>
      <c r="AX637" s="13" t="s">
        <v>88</v>
      </c>
      <c r="AY637" s="157" t="s">
        <v>130</v>
      </c>
    </row>
    <row r="638" spans="2:65" s="1" customFormat="1" ht="16.5" customHeight="1">
      <c r="B638" s="31"/>
      <c r="C638" s="170" t="s">
        <v>616</v>
      </c>
      <c r="D638" s="170" t="s">
        <v>327</v>
      </c>
      <c r="E638" s="171" t="s">
        <v>617</v>
      </c>
      <c r="F638" s="172" t="s">
        <v>618</v>
      </c>
      <c r="G638" s="173" t="s">
        <v>215</v>
      </c>
      <c r="H638" s="174">
        <v>1.0149999999999999</v>
      </c>
      <c r="I638" s="175"/>
      <c r="J638" s="176">
        <f>ROUND(I638*H638,2)</f>
        <v>0</v>
      </c>
      <c r="K638" s="172" t="s">
        <v>1</v>
      </c>
      <c r="L638" s="177"/>
      <c r="M638" s="178" t="s">
        <v>1</v>
      </c>
      <c r="N638" s="179" t="s">
        <v>45</v>
      </c>
      <c r="P638" s="140">
        <f>O638*H638</f>
        <v>0</v>
      </c>
      <c r="Q638" s="140">
        <v>5.2999999999999998E-4</v>
      </c>
      <c r="R638" s="140">
        <f>Q638*H638</f>
        <v>5.3794999999999993E-4</v>
      </c>
      <c r="S638" s="140">
        <v>0</v>
      </c>
      <c r="T638" s="141">
        <f>S638*H638</f>
        <v>0</v>
      </c>
      <c r="AR638" s="142" t="s">
        <v>205</v>
      </c>
      <c r="AT638" s="142" t="s">
        <v>327</v>
      </c>
      <c r="AU638" s="142" t="s">
        <v>90</v>
      </c>
      <c r="AY638" s="16" t="s">
        <v>130</v>
      </c>
      <c r="BE638" s="143">
        <f>IF(N638="základní",J638,0)</f>
        <v>0</v>
      </c>
      <c r="BF638" s="143">
        <f>IF(N638="snížená",J638,0)</f>
        <v>0</v>
      </c>
      <c r="BG638" s="143">
        <f>IF(N638="zákl. přenesená",J638,0)</f>
        <v>0</v>
      </c>
      <c r="BH638" s="143">
        <f>IF(N638="sníž. přenesená",J638,0)</f>
        <v>0</v>
      </c>
      <c r="BI638" s="143">
        <f>IF(N638="nulová",J638,0)</f>
        <v>0</v>
      </c>
      <c r="BJ638" s="16" t="s">
        <v>88</v>
      </c>
      <c r="BK638" s="143">
        <f>ROUND(I638*H638,2)</f>
        <v>0</v>
      </c>
      <c r="BL638" s="16" t="s">
        <v>137</v>
      </c>
      <c r="BM638" s="142" t="s">
        <v>619</v>
      </c>
    </row>
    <row r="639" spans="2:65" s="1" customFormat="1" ht="11.25">
      <c r="B639" s="31"/>
      <c r="D639" s="144" t="s">
        <v>139</v>
      </c>
      <c r="F639" s="145" t="s">
        <v>618</v>
      </c>
      <c r="I639" s="146"/>
      <c r="L639" s="31"/>
      <c r="M639" s="147"/>
      <c r="T639" s="55"/>
      <c r="AT639" s="16" t="s">
        <v>139</v>
      </c>
      <c r="AU639" s="16" t="s">
        <v>90</v>
      </c>
    </row>
    <row r="640" spans="2:65" s="12" customFormat="1" ht="11.25">
      <c r="B640" s="150"/>
      <c r="D640" s="144" t="s">
        <v>143</v>
      </c>
      <c r="E640" s="151" t="s">
        <v>1</v>
      </c>
      <c r="F640" s="152" t="s">
        <v>458</v>
      </c>
      <c r="H640" s="151" t="s">
        <v>1</v>
      </c>
      <c r="I640" s="153"/>
      <c r="L640" s="150"/>
      <c r="M640" s="154"/>
      <c r="T640" s="155"/>
      <c r="AT640" s="151" t="s">
        <v>143</v>
      </c>
      <c r="AU640" s="151" t="s">
        <v>90</v>
      </c>
      <c r="AV640" s="12" t="s">
        <v>88</v>
      </c>
      <c r="AW640" s="12" t="s">
        <v>36</v>
      </c>
      <c r="AX640" s="12" t="s">
        <v>80</v>
      </c>
      <c r="AY640" s="151" t="s">
        <v>130</v>
      </c>
    </row>
    <row r="641" spans="2:65" s="12" customFormat="1" ht="11.25">
      <c r="B641" s="150"/>
      <c r="D641" s="144" t="s">
        <v>143</v>
      </c>
      <c r="E641" s="151" t="s">
        <v>1</v>
      </c>
      <c r="F641" s="152" t="s">
        <v>281</v>
      </c>
      <c r="H641" s="151" t="s">
        <v>1</v>
      </c>
      <c r="I641" s="153"/>
      <c r="L641" s="150"/>
      <c r="M641" s="154"/>
      <c r="T641" s="155"/>
      <c r="AT641" s="151" t="s">
        <v>143</v>
      </c>
      <c r="AU641" s="151" t="s">
        <v>90</v>
      </c>
      <c r="AV641" s="12" t="s">
        <v>88</v>
      </c>
      <c r="AW641" s="12" t="s">
        <v>36</v>
      </c>
      <c r="AX641" s="12" t="s">
        <v>80</v>
      </c>
      <c r="AY641" s="151" t="s">
        <v>130</v>
      </c>
    </row>
    <row r="642" spans="2:65" s="13" customFormat="1" ht="11.25">
      <c r="B642" s="156"/>
      <c r="D642" s="144" t="s">
        <v>143</v>
      </c>
      <c r="E642" s="157" t="s">
        <v>1</v>
      </c>
      <c r="F642" s="158" t="s">
        <v>88</v>
      </c>
      <c r="H642" s="159">
        <v>1</v>
      </c>
      <c r="I642" s="160"/>
      <c r="L642" s="156"/>
      <c r="M642" s="161"/>
      <c r="T642" s="162"/>
      <c r="AT642" s="157" t="s">
        <v>143</v>
      </c>
      <c r="AU642" s="157" t="s">
        <v>90</v>
      </c>
      <c r="AV642" s="13" t="s">
        <v>90</v>
      </c>
      <c r="AW642" s="13" t="s">
        <v>36</v>
      </c>
      <c r="AX642" s="13" t="s">
        <v>88</v>
      </c>
      <c r="AY642" s="157" t="s">
        <v>130</v>
      </c>
    </row>
    <row r="643" spans="2:65" s="13" customFormat="1" ht="11.25">
      <c r="B643" s="156"/>
      <c r="D643" s="144" t="s">
        <v>143</v>
      </c>
      <c r="F643" s="158" t="s">
        <v>620</v>
      </c>
      <c r="H643" s="159">
        <v>1.0149999999999999</v>
      </c>
      <c r="I643" s="160"/>
      <c r="L643" s="156"/>
      <c r="M643" s="161"/>
      <c r="T643" s="162"/>
      <c r="AT643" s="157" t="s">
        <v>143</v>
      </c>
      <c r="AU643" s="157" t="s">
        <v>90</v>
      </c>
      <c r="AV643" s="13" t="s">
        <v>90</v>
      </c>
      <c r="AW643" s="13" t="s">
        <v>4</v>
      </c>
      <c r="AX643" s="13" t="s">
        <v>88</v>
      </c>
      <c r="AY643" s="157" t="s">
        <v>130</v>
      </c>
    </row>
    <row r="644" spans="2:65" s="1" customFormat="1" ht="16.5" customHeight="1">
      <c r="B644" s="31"/>
      <c r="C644" s="131" t="s">
        <v>621</v>
      </c>
      <c r="D644" s="131" t="s">
        <v>132</v>
      </c>
      <c r="E644" s="132" t="s">
        <v>622</v>
      </c>
      <c r="F644" s="133" t="s">
        <v>623</v>
      </c>
      <c r="G644" s="134" t="s">
        <v>215</v>
      </c>
      <c r="H644" s="135">
        <v>6</v>
      </c>
      <c r="I644" s="136"/>
      <c r="J644" s="137">
        <f>ROUND(I644*H644,2)</f>
        <v>0</v>
      </c>
      <c r="K644" s="133" t="s">
        <v>136</v>
      </c>
      <c r="L644" s="31"/>
      <c r="M644" s="138" t="s">
        <v>1</v>
      </c>
      <c r="N644" s="139" t="s">
        <v>45</v>
      </c>
      <c r="P644" s="140">
        <f>O644*H644</f>
        <v>0</v>
      </c>
      <c r="Q644" s="140">
        <v>3.8000000000000002E-4</v>
      </c>
      <c r="R644" s="140">
        <f>Q644*H644</f>
        <v>2.2799999999999999E-3</v>
      </c>
      <c r="S644" s="140">
        <v>0</v>
      </c>
      <c r="T644" s="141">
        <f>S644*H644</f>
        <v>0</v>
      </c>
      <c r="AR644" s="142" t="s">
        <v>137</v>
      </c>
      <c r="AT644" s="142" t="s">
        <v>132</v>
      </c>
      <c r="AU644" s="142" t="s">
        <v>90</v>
      </c>
      <c r="AY644" s="16" t="s">
        <v>130</v>
      </c>
      <c r="BE644" s="143">
        <f>IF(N644="základní",J644,0)</f>
        <v>0</v>
      </c>
      <c r="BF644" s="143">
        <f>IF(N644="snížená",J644,0)</f>
        <v>0</v>
      </c>
      <c r="BG644" s="143">
        <f>IF(N644="zákl. přenesená",J644,0)</f>
        <v>0</v>
      </c>
      <c r="BH644" s="143">
        <f>IF(N644="sníž. přenesená",J644,0)</f>
        <v>0</v>
      </c>
      <c r="BI644" s="143">
        <f>IF(N644="nulová",J644,0)</f>
        <v>0</v>
      </c>
      <c r="BJ644" s="16" t="s">
        <v>88</v>
      </c>
      <c r="BK644" s="143">
        <f>ROUND(I644*H644,2)</f>
        <v>0</v>
      </c>
      <c r="BL644" s="16" t="s">
        <v>137</v>
      </c>
      <c r="BM644" s="142" t="s">
        <v>624</v>
      </c>
    </row>
    <row r="645" spans="2:65" s="1" customFormat="1" ht="11.25">
      <c r="B645" s="31"/>
      <c r="D645" s="144" t="s">
        <v>139</v>
      </c>
      <c r="F645" s="145" t="s">
        <v>625</v>
      </c>
      <c r="I645" s="146"/>
      <c r="L645" s="31"/>
      <c r="M645" s="147"/>
      <c r="T645" s="55"/>
      <c r="AT645" s="16" t="s">
        <v>139</v>
      </c>
      <c r="AU645" s="16" t="s">
        <v>90</v>
      </c>
    </row>
    <row r="646" spans="2:65" s="1" customFormat="1" ht="11.25">
      <c r="B646" s="31"/>
      <c r="D646" s="148" t="s">
        <v>141</v>
      </c>
      <c r="F646" s="149" t="s">
        <v>626</v>
      </c>
      <c r="I646" s="146"/>
      <c r="L646" s="31"/>
      <c r="M646" s="147"/>
      <c r="T646" s="55"/>
      <c r="AT646" s="16" t="s">
        <v>141</v>
      </c>
      <c r="AU646" s="16" t="s">
        <v>90</v>
      </c>
    </row>
    <row r="647" spans="2:65" s="12" customFormat="1" ht="11.25">
      <c r="B647" s="150"/>
      <c r="D647" s="144" t="s">
        <v>143</v>
      </c>
      <c r="E647" s="151" t="s">
        <v>1</v>
      </c>
      <c r="F647" s="152" t="s">
        <v>627</v>
      </c>
      <c r="H647" s="151" t="s">
        <v>1</v>
      </c>
      <c r="I647" s="153"/>
      <c r="L647" s="150"/>
      <c r="M647" s="154"/>
      <c r="T647" s="155"/>
      <c r="AT647" s="151" t="s">
        <v>143</v>
      </c>
      <c r="AU647" s="151" t="s">
        <v>90</v>
      </c>
      <c r="AV647" s="12" t="s">
        <v>88</v>
      </c>
      <c r="AW647" s="12" t="s">
        <v>36</v>
      </c>
      <c r="AX647" s="12" t="s">
        <v>80</v>
      </c>
      <c r="AY647" s="151" t="s">
        <v>130</v>
      </c>
    </row>
    <row r="648" spans="2:65" s="12" customFormat="1" ht="11.25">
      <c r="B648" s="150"/>
      <c r="D648" s="144" t="s">
        <v>143</v>
      </c>
      <c r="E648" s="151" t="s">
        <v>1</v>
      </c>
      <c r="F648" s="152" t="s">
        <v>203</v>
      </c>
      <c r="H648" s="151" t="s">
        <v>1</v>
      </c>
      <c r="I648" s="153"/>
      <c r="L648" s="150"/>
      <c r="M648" s="154"/>
      <c r="T648" s="155"/>
      <c r="AT648" s="151" t="s">
        <v>143</v>
      </c>
      <c r="AU648" s="151" t="s">
        <v>90</v>
      </c>
      <c r="AV648" s="12" t="s">
        <v>88</v>
      </c>
      <c r="AW648" s="12" t="s">
        <v>36</v>
      </c>
      <c r="AX648" s="12" t="s">
        <v>80</v>
      </c>
      <c r="AY648" s="151" t="s">
        <v>130</v>
      </c>
    </row>
    <row r="649" spans="2:65" s="13" customFormat="1" ht="11.25">
      <c r="B649" s="156"/>
      <c r="D649" s="144" t="s">
        <v>143</v>
      </c>
      <c r="E649" s="157" t="s">
        <v>1</v>
      </c>
      <c r="F649" s="158" t="s">
        <v>186</v>
      </c>
      <c r="H649" s="159">
        <v>6</v>
      </c>
      <c r="I649" s="160"/>
      <c r="L649" s="156"/>
      <c r="M649" s="161"/>
      <c r="T649" s="162"/>
      <c r="AT649" s="157" t="s">
        <v>143</v>
      </c>
      <c r="AU649" s="157" t="s">
        <v>90</v>
      </c>
      <c r="AV649" s="13" t="s">
        <v>90</v>
      </c>
      <c r="AW649" s="13" t="s">
        <v>36</v>
      </c>
      <c r="AX649" s="13" t="s">
        <v>88</v>
      </c>
      <c r="AY649" s="157" t="s">
        <v>130</v>
      </c>
    </row>
    <row r="650" spans="2:65" s="1" customFormat="1" ht="16.5" customHeight="1">
      <c r="B650" s="31"/>
      <c r="C650" s="131" t="s">
        <v>628</v>
      </c>
      <c r="D650" s="131" t="s">
        <v>132</v>
      </c>
      <c r="E650" s="132" t="s">
        <v>629</v>
      </c>
      <c r="F650" s="133" t="s">
        <v>630</v>
      </c>
      <c r="G650" s="134" t="s">
        <v>215</v>
      </c>
      <c r="H650" s="135">
        <v>2</v>
      </c>
      <c r="I650" s="136"/>
      <c r="J650" s="137">
        <f>ROUND(I650*H650,2)</f>
        <v>0</v>
      </c>
      <c r="K650" s="133" t="s">
        <v>136</v>
      </c>
      <c r="L650" s="31"/>
      <c r="M650" s="138" t="s">
        <v>1</v>
      </c>
      <c r="N650" s="139" t="s">
        <v>45</v>
      </c>
      <c r="P650" s="140">
        <f>O650*H650</f>
        <v>0</v>
      </c>
      <c r="Q650" s="140">
        <v>8.8999999999999995E-4</v>
      </c>
      <c r="R650" s="140">
        <f>Q650*H650</f>
        <v>1.7799999999999999E-3</v>
      </c>
      <c r="S650" s="140">
        <v>0</v>
      </c>
      <c r="T650" s="141">
        <f>S650*H650</f>
        <v>0</v>
      </c>
      <c r="AR650" s="142" t="s">
        <v>137</v>
      </c>
      <c r="AT650" s="142" t="s">
        <v>132</v>
      </c>
      <c r="AU650" s="142" t="s">
        <v>90</v>
      </c>
      <c r="AY650" s="16" t="s">
        <v>130</v>
      </c>
      <c r="BE650" s="143">
        <f>IF(N650="základní",J650,0)</f>
        <v>0</v>
      </c>
      <c r="BF650" s="143">
        <f>IF(N650="snížená",J650,0)</f>
        <v>0</v>
      </c>
      <c r="BG650" s="143">
        <f>IF(N650="zákl. přenesená",J650,0)</f>
        <v>0</v>
      </c>
      <c r="BH650" s="143">
        <f>IF(N650="sníž. přenesená",J650,0)</f>
        <v>0</v>
      </c>
      <c r="BI650" s="143">
        <f>IF(N650="nulová",J650,0)</f>
        <v>0</v>
      </c>
      <c r="BJ650" s="16" t="s">
        <v>88</v>
      </c>
      <c r="BK650" s="143">
        <f>ROUND(I650*H650,2)</f>
        <v>0</v>
      </c>
      <c r="BL650" s="16" t="s">
        <v>137</v>
      </c>
      <c r="BM650" s="142" t="s">
        <v>631</v>
      </c>
    </row>
    <row r="651" spans="2:65" s="1" customFormat="1" ht="11.25">
      <c r="B651" s="31"/>
      <c r="D651" s="144" t="s">
        <v>139</v>
      </c>
      <c r="F651" s="145" t="s">
        <v>632</v>
      </c>
      <c r="I651" s="146"/>
      <c r="L651" s="31"/>
      <c r="M651" s="147"/>
      <c r="T651" s="55"/>
      <c r="AT651" s="16" t="s">
        <v>139</v>
      </c>
      <c r="AU651" s="16" t="s">
        <v>90</v>
      </c>
    </row>
    <row r="652" spans="2:65" s="1" customFormat="1" ht="11.25">
      <c r="B652" s="31"/>
      <c r="D652" s="148" t="s">
        <v>141</v>
      </c>
      <c r="F652" s="149" t="s">
        <v>633</v>
      </c>
      <c r="I652" s="146"/>
      <c r="L652" s="31"/>
      <c r="M652" s="147"/>
      <c r="T652" s="55"/>
      <c r="AT652" s="16" t="s">
        <v>141</v>
      </c>
      <c r="AU652" s="16" t="s">
        <v>90</v>
      </c>
    </row>
    <row r="653" spans="2:65" s="12" customFormat="1" ht="11.25">
      <c r="B653" s="150"/>
      <c r="D653" s="144" t="s">
        <v>143</v>
      </c>
      <c r="E653" s="151" t="s">
        <v>1</v>
      </c>
      <c r="F653" s="152" t="s">
        <v>627</v>
      </c>
      <c r="H653" s="151" t="s">
        <v>1</v>
      </c>
      <c r="I653" s="153"/>
      <c r="L653" s="150"/>
      <c r="M653" s="154"/>
      <c r="T653" s="155"/>
      <c r="AT653" s="151" t="s">
        <v>143</v>
      </c>
      <c r="AU653" s="151" t="s">
        <v>90</v>
      </c>
      <c r="AV653" s="12" t="s">
        <v>88</v>
      </c>
      <c r="AW653" s="12" t="s">
        <v>36</v>
      </c>
      <c r="AX653" s="12" t="s">
        <v>80</v>
      </c>
      <c r="AY653" s="151" t="s">
        <v>130</v>
      </c>
    </row>
    <row r="654" spans="2:65" s="12" customFormat="1" ht="11.25">
      <c r="B654" s="150"/>
      <c r="D654" s="144" t="s">
        <v>143</v>
      </c>
      <c r="E654" s="151" t="s">
        <v>1</v>
      </c>
      <c r="F654" s="152" t="s">
        <v>203</v>
      </c>
      <c r="H654" s="151" t="s">
        <v>1</v>
      </c>
      <c r="I654" s="153"/>
      <c r="L654" s="150"/>
      <c r="M654" s="154"/>
      <c r="T654" s="155"/>
      <c r="AT654" s="151" t="s">
        <v>143</v>
      </c>
      <c r="AU654" s="151" t="s">
        <v>90</v>
      </c>
      <c r="AV654" s="12" t="s">
        <v>88</v>
      </c>
      <c r="AW654" s="12" t="s">
        <v>36</v>
      </c>
      <c r="AX654" s="12" t="s">
        <v>80</v>
      </c>
      <c r="AY654" s="151" t="s">
        <v>130</v>
      </c>
    </row>
    <row r="655" spans="2:65" s="13" customFormat="1" ht="11.25">
      <c r="B655" s="156"/>
      <c r="D655" s="144" t="s">
        <v>143</v>
      </c>
      <c r="E655" s="157" t="s">
        <v>1</v>
      </c>
      <c r="F655" s="158" t="s">
        <v>90</v>
      </c>
      <c r="H655" s="159">
        <v>2</v>
      </c>
      <c r="I655" s="160"/>
      <c r="L655" s="156"/>
      <c r="M655" s="161"/>
      <c r="T655" s="162"/>
      <c r="AT655" s="157" t="s">
        <v>143</v>
      </c>
      <c r="AU655" s="157" t="s">
        <v>90</v>
      </c>
      <c r="AV655" s="13" t="s">
        <v>90</v>
      </c>
      <c r="AW655" s="13" t="s">
        <v>36</v>
      </c>
      <c r="AX655" s="13" t="s">
        <v>88</v>
      </c>
      <c r="AY655" s="157" t="s">
        <v>130</v>
      </c>
    </row>
    <row r="656" spans="2:65" s="1" customFormat="1" ht="16.5" customHeight="1">
      <c r="B656" s="31"/>
      <c r="C656" s="131" t="s">
        <v>634</v>
      </c>
      <c r="D656" s="131" t="s">
        <v>132</v>
      </c>
      <c r="E656" s="132" t="s">
        <v>635</v>
      </c>
      <c r="F656" s="133" t="s">
        <v>636</v>
      </c>
      <c r="G656" s="134" t="s">
        <v>215</v>
      </c>
      <c r="H656" s="135">
        <v>1</v>
      </c>
      <c r="I656" s="136"/>
      <c r="J656" s="137">
        <f>ROUND(I656*H656,2)</f>
        <v>0</v>
      </c>
      <c r="K656" s="133" t="s">
        <v>136</v>
      </c>
      <c r="L656" s="31"/>
      <c r="M656" s="138" t="s">
        <v>1</v>
      </c>
      <c r="N656" s="139" t="s">
        <v>45</v>
      </c>
      <c r="P656" s="140">
        <f>O656*H656</f>
        <v>0</v>
      </c>
      <c r="Q656" s="140">
        <v>1.6299999999999999E-3</v>
      </c>
      <c r="R656" s="140">
        <f>Q656*H656</f>
        <v>1.6299999999999999E-3</v>
      </c>
      <c r="S656" s="140">
        <v>0</v>
      </c>
      <c r="T656" s="141">
        <f>S656*H656</f>
        <v>0</v>
      </c>
      <c r="AR656" s="142" t="s">
        <v>137</v>
      </c>
      <c r="AT656" s="142" t="s">
        <v>132</v>
      </c>
      <c r="AU656" s="142" t="s">
        <v>90</v>
      </c>
      <c r="AY656" s="16" t="s">
        <v>130</v>
      </c>
      <c r="BE656" s="143">
        <f>IF(N656="základní",J656,0)</f>
        <v>0</v>
      </c>
      <c r="BF656" s="143">
        <f>IF(N656="snížená",J656,0)</f>
        <v>0</v>
      </c>
      <c r="BG656" s="143">
        <f>IF(N656="zákl. přenesená",J656,0)</f>
        <v>0</v>
      </c>
      <c r="BH656" s="143">
        <f>IF(N656="sníž. přenesená",J656,0)</f>
        <v>0</v>
      </c>
      <c r="BI656" s="143">
        <f>IF(N656="nulová",J656,0)</f>
        <v>0</v>
      </c>
      <c r="BJ656" s="16" t="s">
        <v>88</v>
      </c>
      <c r="BK656" s="143">
        <f>ROUND(I656*H656,2)</f>
        <v>0</v>
      </c>
      <c r="BL656" s="16" t="s">
        <v>137</v>
      </c>
      <c r="BM656" s="142" t="s">
        <v>637</v>
      </c>
    </row>
    <row r="657" spans="2:65" s="1" customFormat="1" ht="11.25">
      <c r="B657" s="31"/>
      <c r="D657" s="144" t="s">
        <v>139</v>
      </c>
      <c r="F657" s="145" t="s">
        <v>638</v>
      </c>
      <c r="I657" s="146"/>
      <c r="L657" s="31"/>
      <c r="M657" s="147"/>
      <c r="T657" s="55"/>
      <c r="AT657" s="16" t="s">
        <v>139</v>
      </c>
      <c r="AU657" s="16" t="s">
        <v>90</v>
      </c>
    </row>
    <row r="658" spans="2:65" s="1" customFormat="1" ht="11.25">
      <c r="B658" s="31"/>
      <c r="D658" s="148" t="s">
        <v>141</v>
      </c>
      <c r="F658" s="149" t="s">
        <v>639</v>
      </c>
      <c r="I658" s="146"/>
      <c r="L658" s="31"/>
      <c r="M658" s="147"/>
      <c r="T658" s="55"/>
      <c r="AT658" s="16" t="s">
        <v>141</v>
      </c>
      <c r="AU658" s="16" t="s">
        <v>90</v>
      </c>
    </row>
    <row r="659" spans="2:65" s="12" customFormat="1" ht="11.25">
      <c r="B659" s="150"/>
      <c r="D659" s="144" t="s">
        <v>143</v>
      </c>
      <c r="E659" s="151" t="s">
        <v>1</v>
      </c>
      <c r="F659" s="152" t="s">
        <v>627</v>
      </c>
      <c r="H659" s="151" t="s">
        <v>1</v>
      </c>
      <c r="I659" s="153"/>
      <c r="L659" s="150"/>
      <c r="M659" s="154"/>
      <c r="T659" s="155"/>
      <c r="AT659" s="151" t="s">
        <v>143</v>
      </c>
      <c r="AU659" s="151" t="s">
        <v>90</v>
      </c>
      <c r="AV659" s="12" t="s">
        <v>88</v>
      </c>
      <c r="AW659" s="12" t="s">
        <v>36</v>
      </c>
      <c r="AX659" s="12" t="s">
        <v>80</v>
      </c>
      <c r="AY659" s="151" t="s">
        <v>130</v>
      </c>
    </row>
    <row r="660" spans="2:65" s="12" customFormat="1" ht="11.25">
      <c r="B660" s="150"/>
      <c r="D660" s="144" t="s">
        <v>143</v>
      </c>
      <c r="E660" s="151" t="s">
        <v>1</v>
      </c>
      <c r="F660" s="152" t="s">
        <v>203</v>
      </c>
      <c r="H660" s="151" t="s">
        <v>1</v>
      </c>
      <c r="I660" s="153"/>
      <c r="L660" s="150"/>
      <c r="M660" s="154"/>
      <c r="T660" s="155"/>
      <c r="AT660" s="151" t="s">
        <v>143</v>
      </c>
      <c r="AU660" s="151" t="s">
        <v>90</v>
      </c>
      <c r="AV660" s="12" t="s">
        <v>88</v>
      </c>
      <c r="AW660" s="12" t="s">
        <v>36</v>
      </c>
      <c r="AX660" s="12" t="s">
        <v>80</v>
      </c>
      <c r="AY660" s="151" t="s">
        <v>130</v>
      </c>
    </row>
    <row r="661" spans="2:65" s="13" customFormat="1" ht="11.25">
      <c r="B661" s="156"/>
      <c r="D661" s="144" t="s">
        <v>143</v>
      </c>
      <c r="E661" s="157" t="s">
        <v>1</v>
      </c>
      <c r="F661" s="158" t="s">
        <v>88</v>
      </c>
      <c r="H661" s="159">
        <v>1</v>
      </c>
      <c r="I661" s="160"/>
      <c r="L661" s="156"/>
      <c r="M661" s="161"/>
      <c r="T661" s="162"/>
      <c r="AT661" s="157" t="s">
        <v>143</v>
      </c>
      <c r="AU661" s="157" t="s">
        <v>90</v>
      </c>
      <c r="AV661" s="13" t="s">
        <v>90</v>
      </c>
      <c r="AW661" s="13" t="s">
        <v>36</v>
      </c>
      <c r="AX661" s="13" t="s">
        <v>88</v>
      </c>
      <c r="AY661" s="157" t="s">
        <v>130</v>
      </c>
    </row>
    <row r="662" spans="2:65" s="1" customFormat="1" ht="24.2" customHeight="1">
      <c r="B662" s="31"/>
      <c r="C662" s="131" t="s">
        <v>640</v>
      </c>
      <c r="D662" s="131" t="s">
        <v>132</v>
      </c>
      <c r="E662" s="132" t="s">
        <v>641</v>
      </c>
      <c r="F662" s="133" t="s">
        <v>642</v>
      </c>
      <c r="G662" s="134" t="s">
        <v>215</v>
      </c>
      <c r="H662" s="135">
        <v>6</v>
      </c>
      <c r="I662" s="136"/>
      <c r="J662" s="137">
        <f>ROUND(I662*H662,2)</f>
        <v>0</v>
      </c>
      <c r="K662" s="133" t="s">
        <v>136</v>
      </c>
      <c r="L662" s="31"/>
      <c r="M662" s="138" t="s">
        <v>1</v>
      </c>
      <c r="N662" s="139" t="s">
        <v>45</v>
      </c>
      <c r="P662" s="140">
        <f>O662*H662</f>
        <v>0</v>
      </c>
      <c r="Q662" s="140">
        <v>2.0000000000000002E-5</v>
      </c>
      <c r="R662" s="140">
        <f>Q662*H662</f>
        <v>1.2000000000000002E-4</v>
      </c>
      <c r="S662" s="140">
        <v>2.6199999999999999E-3</v>
      </c>
      <c r="T662" s="141">
        <f>S662*H662</f>
        <v>1.5719999999999998E-2</v>
      </c>
      <c r="AR662" s="142" t="s">
        <v>137</v>
      </c>
      <c r="AT662" s="142" t="s">
        <v>132</v>
      </c>
      <c r="AU662" s="142" t="s">
        <v>90</v>
      </c>
      <c r="AY662" s="16" t="s">
        <v>130</v>
      </c>
      <c r="BE662" s="143">
        <f>IF(N662="základní",J662,0)</f>
        <v>0</v>
      </c>
      <c r="BF662" s="143">
        <f>IF(N662="snížená",J662,0)</f>
        <v>0</v>
      </c>
      <c r="BG662" s="143">
        <f>IF(N662="zákl. přenesená",J662,0)</f>
        <v>0</v>
      </c>
      <c r="BH662" s="143">
        <f>IF(N662="sníž. přenesená",J662,0)</f>
        <v>0</v>
      </c>
      <c r="BI662" s="143">
        <f>IF(N662="nulová",J662,0)</f>
        <v>0</v>
      </c>
      <c r="BJ662" s="16" t="s">
        <v>88</v>
      </c>
      <c r="BK662" s="143">
        <f>ROUND(I662*H662,2)</f>
        <v>0</v>
      </c>
      <c r="BL662" s="16" t="s">
        <v>137</v>
      </c>
      <c r="BM662" s="142" t="s">
        <v>643</v>
      </c>
    </row>
    <row r="663" spans="2:65" s="1" customFormat="1" ht="19.5">
      <c r="B663" s="31"/>
      <c r="D663" s="144" t="s">
        <v>139</v>
      </c>
      <c r="F663" s="145" t="s">
        <v>644</v>
      </c>
      <c r="I663" s="146"/>
      <c r="L663" s="31"/>
      <c r="M663" s="147"/>
      <c r="T663" s="55"/>
      <c r="AT663" s="16" t="s">
        <v>139</v>
      </c>
      <c r="AU663" s="16" t="s">
        <v>90</v>
      </c>
    </row>
    <row r="664" spans="2:65" s="1" customFormat="1" ht="11.25">
      <c r="B664" s="31"/>
      <c r="D664" s="148" t="s">
        <v>141</v>
      </c>
      <c r="F664" s="149" t="s">
        <v>645</v>
      </c>
      <c r="I664" s="146"/>
      <c r="L664" s="31"/>
      <c r="M664" s="147"/>
      <c r="T664" s="55"/>
      <c r="AT664" s="16" t="s">
        <v>141</v>
      </c>
      <c r="AU664" s="16" t="s">
        <v>90</v>
      </c>
    </row>
    <row r="665" spans="2:65" s="12" customFormat="1" ht="11.25">
      <c r="B665" s="150"/>
      <c r="D665" s="144" t="s">
        <v>143</v>
      </c>
      <c r="E665" s="151" t="s">
        <v>1</v>
      </c>
      <c r="F665" s="152" t="s">
        <v>458</v>
      </c>
      <c r="H665" s="151" t="s">
        <v>1</v>
      </c>
      <c r="I665" s="153"/>
      <c r="L665" s="150"/>
      <c r="M665" s="154"/>
      <c r="T665" s="155"/>
      <c r="AT665" s="151" t="s">
        <v>143</v>
      </c>
      <c r="AU665" s="151" t="s">
        <v>90</v>
      </c>
      <c r="AV665" s="12" t="s">
        <v>88</v>
      </c>
      <c r="AW665" s="12" t="s">
        <v>36</v>
      </c>
      <c r="AX665" s="12" t="s">
        <v>80</v>
      </c>
      <c r="AY665" s="151" t="s">
        <v>130</v>
      </c>
    </row>
    <row r="666" spans="2:65" s="12" customFormat="1" ht="11.25">
      <c r="B666" s="150"/>
      <c r="D666" s="144" t="s">
        <v>143</v>
      </c>
      <c r="E666" s="151" t="s">
        <v>1</v>
      </c>
      <c r="F666" s="152" t="s">
        <v>281</v>
      </c>
      <c r="H666" s="151" t="s">
        <v>1</v>
      </c>
      <c r="I666" s="153"/>
      <c r="L666" s="150"/>
      <c r="M666" s="154"/>
      <c r="T666" s="155"/>
      <c r="AT666" s="151" t="s">
        <v>143</v>
      </c>
      <c r="AU666" s="151" t="s">
        <v>90</v>
      </c>
      <c r="AV666" s="12" t="s">
        <v>88</v>
      </c>
      <c r="AW666" s="12" t="s">
        <v>36</v>
      </c>
      <c r="AX666" s="12" t="s">
        <v>80</v>
      </c>
      <c r="AY666" s="151" t="s">
        <v>130</v>
      </c>
    </row>
    <row r="667" spans="2:65" s="13" customFormat="1" ht="11.25">
      <c r="B667" s="156"/>
      <c r="D667" s="144" t="s">
        <v>143</v>
      </c>
      <c r="E667" s="157" t="s">
        <v>1</v>
      </c>
      <c r="F667" s="158" t="s">
        <v>186</v>
      </c>
      <c r="H667" s="159">
        <v>6</v>
      </c>
      <c r="I667" s="160"/>
      <c r="L667" s="156"/>
      <c r="M667" s="161"/>
      <c r="T667" s="162"/>
      <c r="AT667" s="157" t="s">
        <v>143</v>
      </c>
      <c r="AU667" s="157" t="s">
        <v>90</v>
      </c>
      <c r="AV667" s="13" t="s">
        <v>90</v>
      </c>
      <c r="AW667" s="13" t="s">
        <v>36</v>
      </c>
      <c r="AX667" s="13" t="s">
        <v>88</v>
      </c>
      <c r="AY667" s="157" t="s">
        <v>130</v>
      </c>
    </row>
    <row r="668" spans="2:65" s="1" customFormat="1" ht="24.2" customHeight="1">
      <c r="B668" s="31"/>
      <c r="C668" s="170" t="s">
        <v>646</v>
      </c>
      <c r="D668" s="170" t="s">
        <v>327</v>
      </c>
      <c r="E668" s="171" t="s">
        <v>647</v>
      </c>
      <c r="F668" s="172" t="s">
        <v>648</v>
      </c>
      <c r="G668" s="173" t="s">
        <v>215</v>
      </c>
      <c r="H668" s="174">
        <v>6</v>
      </c>
      <c r="I668" s="175"/>
      <c r="J668" s="176">
        <f>ROUND(I668*H668,2)</f>
        <v>0</v>
      </c>
      <c r="K668" s="172" t="s">
        <v>1</v>
      </c>
      <c r="L668" s="177"/>
      <c r="M668" s="178" t="s">
        <v>1</v>
      </c>
      <c r="N668" s="179" t="s">
        <v>45</v>
      </c>
      <c r="P668" s="140">
        <f>O668*H668</f>
        <v>0</v>
      </c>
      <c r="Q668" s="140">
        <v>3.0400000000000002E-3</v>
      </c>
      <c r="R668" s="140">
        <f>Q668*H668</f>
        <v>1.8239999999999999E-2</v>
      </c>
      <c r="S668" s="140">
        <v>0</v>
      </c>
      <c r="T668" s="141">
        <f>S668*H668</f>
        <v>0</v>
      </c>
      <c r="AR668" s="142" t="s">
        <v>205</v>
      </c>
      <c r="AT668" s="142" t="s">
        <v>327</v>
      </c>
      <c r="AU668" s="142" t="s">
        <v>90</v>
      </c>
      <c r="AY668" s="16" t="s">
        <v>130</v>
      </c>
      <c r="BE668" s="143">
        <f>IF(N668="základní",J668,0)</f>
        <v>0</v>
      </c>
      <c r="BF668" s="143">
        <f>IF(N668="snížená",J668,0)</f>
        <v>0</v>
      </c>
      <c r="BG668" s="143">
        <f>IF(N668="zákl. přenesená",J668,0)</f>
        <v>0</v>
      </c>
      <c r="BH668" s="143">
        <f>IF(N668="sníž. přenesená",J668,0)</f>
        <v>0</v>
      </c>
      <c r="BI668" s="143">
        <f>IF(N668="nulová",J668,0)</f>
        <v>0</v>
      </c>
      <c r="BJ668" s="16" t="s">
        <v>88</v>
      </c>
      <c r="BK668" s="143">
        <f>ROUND(I668*H668,2)</f>
        <v>0</v>
      </c>
      <c r="BL668" s="16" t="s">
        <v>137</v>
      </c>
      <c r="BM668" s="142" t="s">
        <v>649</v>
      </c>
    </row>
    <row r="669" spans="2:65" s="1" customFormat="1" ht="11.25">
      <c r="B669" s="31"/>
      <c r="D669" s="144" t="s">
        <v>139</v>
      </c>
      <c r="F669" s="145" t="s">
        <v>648</v>
      </c>
      <c r="I669" s="146"/>
      <c r="L669" s="31"/>
      <c r="M669" s="147"/>
      <c r="T669" s="55"/>
      <c r="AT669" s="16" t="s">
        <v>139</v>
      </c>
      <c r="AU669" s="16" t="s">
        <v>90</v>
      </c>
    </row>
    <row r="670" spans="2:65" s="12" customFormat="1" ht="11.25">
      <c r="B670" s="150"/>
      <c r="D670" s="144" t="s">
        <v>143</v>
      </c>
      <c r="E670" s="151" t="s">
        <v>1</v>
      </c>
      <c r="F670" s="152" t="s">
        <v>458</v>
      </c>
      <c r="H670" s="151" t="s">
        <v>1</v>
      </c>
      <c r="I670" s="153"/>
      <c r="L670" s="150"/>
      <c r="M670" s="154"/>
      <c r="T670" s="155"/>
      <c r="AT670" s="151" t="s">
        <v>143</v>
      </c>
      <c r="AU670" s="151" t="s">
        <v>90</v>
      </c>
      <c r="AV670" s="12" t="s">
        <v>88</v>
      </c>
      <c r="AW670" s="12" t="s">
        <v>36</v>
      </c>
      <c r="AX670" s="12" t="s">
        <v>80</v>
      </c>
      <c r="AY670" s="151" t="s">
        <v>130</v>
      </c>
    </row>
    <row r="671" spans="2:65" s="12" customFormat="1" ht="11.25">
      <c r="B671" s="150"/>
      <c r="D671" s="144" t="s">
        <v>143</v>
      </c>
      <c r="E671" s="151" t="s">
        <v>1</v>
      </c>
      <c r="F671" s="152" t="s">
        <v>281</v>
      </c>
      <c r="H671" s="151" t="s">
        <v>1</v>
      </c>
      <c r="I671" s="153"/>
      <c r="L671" s="150"/>
      <c r="M671" s="154"/>
      <c r="T671" s="155"/>
      <c r="AT671" s="151" t="s">
        <v>143</v>
      </c>
      <c r="AU671" s="151" t="s">
        <v>90</v>
      </c>
      <c r="AV671" s="12" t="s">
        <v>88</v>
      </c>
      <c r="AW671" s="12" t="s">
        <v>36</v>
      </c>
      <c r="AX671" s="12" t="s">
        <v>80</v>
      </c>
      <c r="AY671" s="151" t="s">
        <v>130</v>
      </c>
    </row>
    <row r="672" spans="2:65" s="13" customFormat="1" ht="11.25">
      <c r="B672" s="156"/>
      <c r="D672" s="144" t="s">
        <v>143</v>
      </c>
      <c r="E672" s="157" t="s">
        <v>1</v>
      </c>
      <c r="F672" s="158" t="s">
        <v>186</v>
      </c>
      <c r="H672" s="159">
        <v>6</v>
      </c>
      <c r="I672" s="160"/>
      <c r="L672" s="156"/>
      <c r="M672" s="161"/>
      <c r="T672" s="162"/>
      <c r="AT672" s="157" t="s">
        <v>143</v>
      </c>
      <c r="AU672" s="157" t="s">
        <v>90</v>
      </c>
      <c r="AV672" s="13" t="s">
        <v>90</v>
      </c>
      <c r="AW672" s="13" t="s">
        <v>36</v>
      </c>
      <c r="AX672" s="13" t="s">
        <v>88</v>
      </c>
      <c r="AY672" s="157" t="s">
        <v>130</v>
      </c>
    </row>
    <row r="673" spans="2:65" s="1" customFormat="1" ht="24.2" customHeight="1">
      <c r="B673" s="31"/>
      <c r="C673" s="170" t="s">
        <v>650</v>
      </c>
      <c r="D673" s="170" t="s">
        <v>327</v>
      </c>
      <c r="E673" s="171" t="s">
        <v>651</v>
      </c>
      <c r="F673" s="172" t="s">
        <v>652</v>
      </c>
      <c r="G673" s="173" t="s">
        <v>215</v>
      </c>
      <c r="H673" s="174">
        <v>6</v>
      </c>
      <c r="I673" s="175"/>
      <c r="J673" s="176">
        <f>ROUND(I673*H673,2)</f>
        <v>0</v>
      </c>
      <c r="K673" s="172" t="s">
        <v>1</v>
      </c>
      <c r="L673" s="177"/>
      <c r="M673" s="178" t="s">
        <v>1</v>
      </c>
      <c r="N673" s="179" t="s">
        <v>45</v>
      </c>
      <c r="P673" s="140">
        <f>O673*H673</f>
        <v>0</v>
      </c>
      <c r="Q673" s="140">
        <v>3.3E-3</v>
      </c>
      <c r="R673" s="140">
        <f>Q673*H673</f>
        <v>1.9799999999999998E-2</v>
      </c>
      <c r="S673" s="140">
        <v>0</v>
      </c>
      <c r="T673" s="141">
        <f>S673*H673</f>
        <v>0</v>
      </c>
      <c r="AR673" s="142" t="s">
        <v>205</v>
      </c>
      <c r="AT673" s="142" t="s">
        <v>327</v>
      </c>
      <c r="AU673" s="142" t="s">
        <v>90</v>
      </c>
      <c r="AY673" s="16" t="s">
        <v>130</v>
      </c>
      <c r="BE673" s="143">
        <f>IF(N673="základní",J673,0)</f>
        <v>0</v>
      </c>
      <c r="BF673" s="143">
        <f>IF(N673="snížená",J673,0)</f>
        <v>0</v>
      </c>
      <c r="BG673" s="143">
        <f>IF(N673="zákl. přenesená",J673,0)</f>
        <v>0</v>
      </c>
      <c r="BH673" s="143">
        <f>IF(N673="sníž. přenesená",J673,0)</f>
        <v>0</v>
      </c>
      <c r="BI673" s="143">
        <f>IF(N673="nulová",J673,0)</f>
        <v>0</v>
      </c>
      <c r="BJ673" s="16" t="s">
        <v>88</v>
      </c>
      <c r="BK673" s="143">
        <f>ROUND(I673*H673,2)</f>
        <v>0</v>
      </c>
      <c r="BL673" s="16" t="s">
        <v>137</v>
      </c>
      <c r="BM673" s="142" t="s">
        <v>653</v>
      </c>
    </row>
    <row r="674" spans="2:65" s="1" customFormat="1" ht="19.5">
      <c r="B674" s="31"/>
      <c r="D674" s="144" t="s">
        <v>139</v>
      </c>
      <c r="F674" s="145" t="s">
        <v>652</v>
      </c>
      <c r="I674" s="146"/>
      <c r="L674" s="31"/>
      <c r="M674" s="147"/>
      <c r="T674" s="55"/>
      <c r="AT674" s="16" t="s">
        <v>139</v>
      </c>
      <c r="AU674" s="16" t="s">
        <v>90</v>
      </c>
    </row>
    <row r="675" spans="2:65" s="12" customFormat="1" ht="11.25">
      <c r="B675" s="150"/>
      <c r="D675" s="144" t="s">
        <v>143</v>
      </c>
      <c r="E675" s="151" t="s">
        <v>1</v>
      </c>
      <c r="F675" s="152" t="s">
        <v>458</v>
      </c>
      <c r="H675" s="151" t="s">
        <v>1</v>
      </c>
      <c r="I675" s="153"/>
      <c r="L675" s="150"/>
      <c r="M675" s="154"/>
      <c r="T675" s="155"/>
      <c r="AT675" s="151" t="s">
        <v>143</v>
      </c>
      <c r="AU675" s="151" t="s">
        <v>90</v>
      </c>
      <c r="AV675" s="12" t="s">
        <v>88</v>
      </c>
      <c r="AW675" s="12" t="s">
        <v>36</v>
      </c>
      <c r="AX675" s="12" t="s">
        <v>80</v>
      </c>
      <c r="AY675" s="151" t="s">
        <v>130</v>
      </c>
    </row>
    <row r="676" spans="2:65" s="12" customFormat="1" ht="11.25">
      <c r="B676" s="150"/>
      <c r="D676" s="144" t="s">
        <v>143</v>
      </c>
      <c r="E676" s="151" t="s">
        <v>1</v>
      </c>
      <c r="F676" s="152" t="s">
        <v>281</v>
      </c>
      <c r="H676" s="151" t="s">
        <v>1</v>
      </c>
      <c r="I676" s="153"/>
      <c r="L676" s="150"/>
      <c r="M676" s="154"/>
      <c r="T676" s="155"/>
      <c r="AT676" s="151" t="s">
        <v>143</v>
      </c>
      <c r="AU676" s="151" t="s">
        <v>90</v>
      </c>
      <c r="AV676" s="12" t="s">
        <v>88</v>
      </c>
      <c r="AW676" s="12" t="s">
        <v>36</v>
      </c>
      <c r="AX676" s="12" t="s">
        <v>80</v>
      </c>
      <c r="AY676" s="151" t="s">
        <v>130</v>
      </c>
    </row>
    <row r="677" spans="2:65" s="13" customFormat="1" ht="11.25">
      <c r="B677" s="156"/>
      <c r="D677" s="144" t="s">
        <v>143</v>
      </c>
      <c r="E677" s="157" t="s">
        <v>1</v>
      </c>
      <c r="F677" s="158" t="s">
        <v>186</v>
      </c>
      <c r="H677" s="159">
        <v>6</v>
      </c>
      <c r="I677" s="160"/>
      <c r="L677" s="156"/>
      <c r="M677" s="161"/>
      <c r="T677" s="162"/>
      <c r="AT677" s="157" t="s">
        <v>143</v>
      </c>
      <c r="AU677" s="157" t="s">
        <v>90</v>
      </c>
      <c r="AV677" s="13" t="s">
        <v>90</v>
      </c>
      <c r="AW677" s="13" t="s">
        <v>36</v>
      </c>
      <c r="AX677" s="13" t="s">
        <v>88</v>
      </c>
      <c r="AY677" s="157" t="s">
        <v>130</v>
      </c>
    </row>
    <row r="678" spans="2:65" s="1" customFormat="1" ht="24.2" customHeight="1">
      <c r="B678" s="31"/>
      <c r="C678" s="131" t="s">
        <v>654</v>
      </c>
      <c r="D678" s="131" t="s">
        <v>132</v>
      </c>
      <c r="E678" s="132" t="s">
        <v>655</v>
      </c>
      <c r="F678" s="133" t="s">
        <v>656</v>
      </c>
      <c r="G678" s="134" t="s">
        <v>215</v>
      </c>
      <c r="H678" s="135">
        <v>2</v>
      </c>
      <c r="I678" s="136"/>
      <c r="J678" s="137">
        <f>ROUND(I678*H678,2)</f>
        <v>0</v>
      </c>
      <c r="K678" s="133" t="s">
        <v>136</v>
      </c>
      <c r="L678" s="31"/>
      <c r="M678" s="138" t="s">
        <v>1</v>
      </c>
      <c r="N678" s="139" t="s">
        <v>45</v>
      </c>
      <c r="P678" s="140">
        <f>O678*H678</f>
        <v>0</v>
      </c>
      <c r="Q678" s="140">
        <v>2.0000000000000002E-5</v>
      </c>
      <c r="R678" s="140">
        <f>Q678*H678</f>
        <v>4.0000000000000003E-5</v>
      </c>
      <c r="S678" s="140">
        <v>6.4200000000000004E-3</v>
      </c>
      <c r="T678" s="141">
        <f>S678*H678</f>
        <v>1.2840000000000001E-2</v>
      </c>
      <c r="AR678" s="142" t="s">
        <v>137</v>
      </c>
      <c r="AT678" s="142" t="s">
        <v>132</v>
      </c>
      <c r="AU678" s="142" t="s">
        <v>90</v>
      </c>
      <c r="AY678" s="16" t="s">
        <v>130</v>
      </c>
      <c r="BE678" s="143">
        <f>IF(N678="základní",J678,0)</f>
        <v>0</v>
      </c>
      <c r="BF678" s="143">
        <f>IF(N678="snížená",J678,0)</f>
        <v>0</v>
      </c>
      <c r="BG678" s="143">
        <f>IF(N678="zákl. přenesená",J678,0)</f>
        <v>0</v>
      </c>
      <c r="BH678" s="143">
        <f>IF(N678="sníž. přenesená",J678,0)</f>
        <v>0</v>
      </c>
      <c r="BI678" s="143">
        <f>IF(N678="nulová",J678,0)</f>
        <v>0</v>
      </c>
      <c r="BJ678" s="16" t="s">
        <v>88</v>
      </c>
      <c r="BK678" s="143">
        <f>ROUND(I678*H678,2)</f>
        <v>0</v>
      </c>
      <c r="BL678" s="16" t="s">
        <v>137</v>
      </c>
      <c r="BM678" s="142" t="s">
        <v>657</v>
      </c>
    </row>
    <row r="679" spans="2:65" s="1" customFormat="1" ht="19.5">
      <c r="B679" s="31"/>
      <c r="D679" s="144" t="s">
        <v>139</v>
      </c>
      <c r="F679" s="145" t="s">
        <v>658</v>
      </c>
      <c r="I679" s="146"/>
      <c r="L679" s="31"/>
      <c r="M679" s="147"/>
      <c r="T679" s="55"/>
      <c r="AT679" s="16" t="s">
        <v>139</v>
      </c>
      <c r="AU679" s="16" t="s">
        <v>90</v>
      </c>
    </row>
    <row r="680" spans="2:65" s="1" customFormat="1" ht="11.25">
      <c r="B680" s="31"/>
      <c r="D680" s="148" t="s">
        <v>141</v>
      </c>
      <c r="F680" s="149" t="s">
        <v>659</v>
      </c>
      <c r="I680" s="146"/>
      <c r="L680" s="31"/>
      <c r="M680" s="147"/>
      <c r="T680" s="55"/>
      <c r="AT680" s="16" t="s">
        <v>141</v>
      </c>
      <c r="AU680" s="16" t="s">
        <v>90</v>
      </c>
    </row>
    <row r="681" spans="2:65" s="12" customFormat="1" ht="11.25">
      <c r="B681" s="150"/>
      <c r="D681" s="144" t="s">
        <v>143</v>
      </c>
      <c r="E681" s="151" t="s">
        <v>1</v>
      </c>
      <c r="F681" s="152" t="s">
        <v>458</v>
      </c>
      <c r="H681" s="151" t="s">
        <v>1</v>
      </c>
      <c r="I681" s="153"/>
      <c r="L681" s="150"/>
      <c r="M681" s="154"/>
      <c r="T681" s="155"/>
      <c r="AT681" s="151" t="s">
        <v>143</v>
      </c>
      <c r="AU681" s="151" t="s">
        <v>90</v>
      </c>
      <c r="AV681" s="12" t="s">
        <v>88</v>
      </c>
      <c r="AW681" s="12" t="s">
        <v>36</v>
      </c>
      <c r="AX681" s="12" t="s">
        <v>80</v>
      </c>
      <c r="AY681" s="151" t="s">
        <v>130</v>
      </c>
    </row>
    <row r="682" spans="2:65" s="12" customFormat="1" ht="11.25">
      <c r="B682" s="150"/>
      <c r="D682" s="144" t="s">
        <v>143</v>
      </c>
      <c r="E682" s="151" t="s">
        <v>1</v>
      </c>
      <c r="F682" s="152" t="s">
        <v>281</v>
      </c>
      <c r="H682" s="151" t="s">
        <v>1</v>
      </c>
      <c r="I682" s="153"/>
      <c r="L682" s="150"/>
      <c r="M682" s="154"/>
      <c r="T682" s="155"/>
      <c r="AT682" s="151" t="s">
        <v>143</v>
      </c>
      <c r="AU682" s="151" t="s">
        <v>90</v>
      </c>
      <c r="AV682" s="12" t="s">
        <v>88</v>
      </c>
      <c r="AW682" s="12" t="s">
        <v>36</v>
      </c>
      <c r="AX682" s="12" t="s">
        <v>80</v>
      </c>
      <c r="AY682" s="151" t="s">
        <v>130</v>
      </c>
    </row>
    <row r="683" spans="2:65" s="13" customFormat="1" ht="11.25">
      <c r="B683" s="156"/>
      <c r="D683" s="144" t="s">
        <v>143</v>
      </c>
      <c r="E683" s="157" t="s">
        <v>1</v>
      </c>
      <c r="F683" s="158" t="s">
        <v>90</v>
      </c>
      <c r="H683" s="159">
        <v>2</v>
      </c>
      <c r="I683" s="160"/>
      <c r="L683" s="156"/>
      <c r="M683" s="161"/>
      <c r="T683" s="162"/>
      <c r="AT683" s="157" t="s">
        <v>143</v>
      </c>
      <c r="AU683" s="157" t="s">
        <v>90</v>
      </c>
      <c r="AV683" s="13" t="s">
        <v>90</v>
      </c>
      <c r="AW683" s="13" t="s">
        <v>36</v>
      </c>
      <c r="AX683" s="13" t="s">
        <v>88</v>
      </c>
      <c r="AY683" s="157" t="s">
        <v>130</v>
      </c>
    </row>
    <row r="684" spans="2:65" s="1" customFormat="1" ht="24.2" customHeight="1">
      <c r="B684" s="31"/>
      <c r="C684" s="170" t="s">
        <v>660</v>
      </c>
      <c r="D684" s="170" t="s">
        <v>327</v>
      </c>
      <c r="E684" s="171" t="s">
        <v>661</v>
      </c>
      <c r="F684" s="172" t="s">
        <v>662</v>
      </c>
      <c r="G684" s="173" t="s">
        <v>215</v>
      </c>
      <c r="H684" s="174">
        <v>2</v>
      </c>
      <c r="I684" s="175"/>
      <c r="J684" s="176">
        <f>ROUND(I684*H684,2)</f>
        <v>0</v>
      </c>
      <c r="K684" s="172" t="s">
        <v>1</v>
      </c>
      <c r="L684" s="177"/>
      <c r="M684" s="178" t="s">
        <v>1</v>
      </c>
      <c r="N684" s="179" t="s">
        <v>45</v>
      </c>
      <c r="P684" s="140">
        <f>O684*H684</f>
        <v>0</v>
      </c>
      <c r="Q684" s="140">
        <v>5.5399999999999998E-3</v>
      </c>
      <c r="R684" s="140">
        <f>Q684*H684</f>
        <v>1.108E-2</v>
      </c>
      <c r="S684" s="140">
        <v>0</v>
      </c>
      <c r="T684" s="141">
        <f>S684*H684</f>
        <v>0</v>
      </c>
      <c r="AR684" s="142" t="s">
        <v>205</v>
      </c>
      <c r="AT684" s="142" t="s">
        <v>327</v>
      </c>
      <c r="AU684" s="142" t="s">
        <v>90</v>
      </c>
      <c r="AY684" s="16" t="s">
        <v>130</v>
      </c>
      <c r="BE684" s="143">
        <f>IF(N684="základní",J684,0)</f>
        <v>0</v>
      </c>
      <c r="BF684" s="143">
        <f>IF(N684="snížená",J684,0)</f>
        <v>0</v>
      </c>
      <c r="BG684" s="143">
        <f>IF(N684="zákl. přenesená",J684,0)</f>
        <v>0</v>
      </c>
      <c r="BH684" s="143">
        <f>IF(N684="sníž. přenesená",J684,0)</f>
        <v>0</v>
      </c>
      <c r="BI684" s="143">
        <f>IF(N684="nulová",J684,0)</f>
        <v>0</v>
      </c>
      <c r="BJ684" s="16" t="s">
        <v>88</v>
      </c>
      <c r="BK684" s="143">
        <f>ROUND(I684*H684,2)</f>
        <v>0</v>
      </c>
      <c r="BL684" s="16" t="s">
        <v>137</v>
      </c>
      <c r="BM684" s="142" t="s">
        <v>663</v>
      </c>
    </row>
    <row r="685" spans="2:65" s="1" customFormat="1" ht="11.25">
      <c r="B685" s="31"/>
      <c r="D685" s="144" t="s">
        <v>139</v>
      </c>
      <c r="F685" s="145" t="s">
        <v>662</v>
      </c>
      <c r="I685" s="146"/>
      <c r="L685" s="31"/>
      <c r="M685" s="147"/>
      <c r="T685" s="55"/>
      <c r="AT685" s="16" t="s">
        <v>139</v>
      </c>
      <c r="AU685" s="16" t="s">
        <v>90</v>
      </c>
    </row>
    <row r="686" spans="2:65" s="12" customFormat="1" ht="11.25">
      <c r="B686" s="150"/>
      <c r="D686" s="144" t="s">
        <v>143</v>
      </c>
      <c r="E686" s="151" t="s">
        <v>1</v>
      </c>
      <c r="F686" s="152" t="s">
        <v>458</v>
      </c>
      <c r="H686" s="151" t="s">
        <v>1</v>
      </c>
      <c r="I686" s="153"/>
      <c r="L686" s="150"/>
      <c r="M686" s="154"/>
      <c r="T686" s="155"/>
      <c r="AT686" s="151" t="s">
        <v>143</v>
      </c>
      <c r="AU686" s="151" t="s">
        <v>90</v>
      </c>
      <c r="AV686" s="12" t="s">
        <v>88</v>
      </c>
      <c r="AW686" s="12" t="s">
        <v>36</v>
      </c>
      <c r="AX686" s="12" t="s">
        <v>80</v>
      </c>
      <c r="AY686" s="151" t="s">
        <v>130</v>
      </c>
    </row>
    <row r="687" spans="2:65" s="12" customFormat="1" ht="11.25">
      <c r="B687" s="150"/>
      <c r="D687" s="144" t="s">
        <v>143</v>
      </c>
      <c r="E687" s="151" t="s">
        <v>1</v>
      </c>
      <c r="F687" s="152" t="s">
        <v>281</v>
      </c>
      <c r="H687" s="151" t="s">
        <v>1</v>
      </c>
      <c r="I687" s="153"/>
      <c r="L687" s="150"/>
      <c r="M687" s="154"/>
      <c r="T687" s="155"/>
      <c r="AT687" s="151" t="s">
        <v>143</v>
      </c>
      <c r="AU687" s="151" t="s">
        <v>90</v>
      </c>
      <c r="AV687" s="12" t="s">
        <v>88</v>
      </c>
      <c r="AW687" s="12" t="s">
        <v>36</v>
      </c>
      <c r="AX687" s="12" t="s">
        <v>80</v>
      </c>
      <c r="AY687" s="151" t="s">
        <v>130</v>
      </c>
    </row>
    <row r="688" spans="2:65" s="13" customFormat="1" ht="11.25">
      <c r="B688" s="156"/>
      <c r="D688" s="144" t="s">
        <v>143</v>
      </c>
      <c r="E688" s="157" t="s">
        <v>1</v>
      </c>
      <c r="F688" s="158" t="s">
        <v>90</v>
      </c>
      <c r="H688" s="159">
        <v>2</v>
      </c>
      <c r="I688" s="160"/>
      <c r="L688" s="156"/>
      <c r="M688" s="161"/>
      <c r="T688" s="162"/>
      <c r="AT688" s="157" t="s">
        <v>143</v>
      </c>
      <c r="AU688" s="157" t="s">
        <v>90</v>
      </c>
      <c r="AV688" s="13" t="s">
        <v>90</v>
      </c>
      <c r="AW688" s="13" t="s">
        <v>36</v>
      </c>
      <c r="AX688" s="13" t="s">
        <v>88</v>
      </c>
      <c r="AY688" s="157" t="s">
        <v>130</v>
      </c>
    </row>
    <row r="689" spans="2:65" s="1" customFormat="1" ht="24.2" customHeight="1">
      <c r="B689" s="31"/>
      <c r="C689" s="170" t="s">
        <v>664</v>
      </c>
      <c r="D689" s="170" t="s">
        <v>327</v>
      </c>
      <c r="E689" s="171" t="s">
        <v>651</v>
      </c>
      <c r="F689" s="172" t="s">
        <v>652</v>
      </c>
      <c r="G689" s="173" t="s">
        <v>215</v>
      </c>
      <c r="H689" s="174">
        <v>2</v>
      </c>
      <c r="I689" s="175"/>
      <c r="J689" s="176">
        <f>ROUND(I689*H689,2)</f>
        <v>0</v>
      </c>
      <c r="K689" s="172" t="s">
        <v>1</v>
      </c>
      <c r="L689" s="177"/>
      <c r="M689" s="178" t="s">
        <v>1</v>
      </c>
      <c r="N689" s="179" t="s">
        <v>45</v>
      </c>
      <c r="P689" s="140">
        <f>O689*H689</f>
        <v>0</v>
      </c>
      <c r="Q689" s="140">
        <v>3.3E-3</v>
      </c>
      <c r="R689" s="140">
        <f>Q689*H689</f>
        <v>6.6E-3</v>
      </c>
      <c r="S689" s="140">
        <v>0</v>
      </c>
      <c r="T689" s="141">
        <f>S689*H689</f>
        <v>0</v>
      </c>
      <c r="AR689" s="142" t="s">
        <v>205</v>
      </c>
      <c r="AT689" s="142" t="s">
        <v>327</v>
      </c>
      <c r="AU689" s="142" t="s">
        <v>90</v>
      </c>
      <c r="AY689" s="16" t="s">
        <v>130</v>
      </c>
      <c r="BE689" s="143">
        <f>IF(N689="základní",J689,0)</f>
        <v>0</v>
      </c>
      <c r="BF689" s="143">
        <f>IF(N689="snížená",J689,0)</f>
        <v>0</v>
      </c>
      <c r="BG689" s="143">
        <f>IF(N689="zákl. přenesená",J689,0)</f>
        <v>0</v>
      </c>
      <c r="BH689" s="143">
        <f>IF(N689="sníž. přenesená",J689,0)</f>
        <v>0</v>
      </c>
      <c r="BI689" s="143">
        <f>IF(N689="nulová",J689,0)</f>
        <v>0</v>
      </c>
      <c r="BJ689" s="16" t="s">
        <v>88</v>
      </c>
      <c r="BK689" s="143">
        <f>ROUND(I689*H689,2)</f>
        <v>0</v>
      </c>
      <c r="BL689" s="16" t="s">
        <v>137</v>
      </c>
      <c r="BM689" s="142" t="s">
        <v>665</v>
      </c>
    </row>
    <row r="690" spans="2:65" s="1" customFormat="1" ht="19.5">
      <c r="B690" s="31"/>
      <c r="D690" s="144" t="s">
        <v>139</v>
      </c>
      <c r="F690" s="145" t="s">
        <v>652</v>
      </c>
      <c r="I690" s="146"/>
      <c r="L690" s="31"/>
      <c r="M690" s="147"/>
      <c r="T690" s="55"/>
      <c r="AT690" s="16" t="s">
        <v>139</v>
      </c>
      <c r="AU690" s="16" t="s">
        <v>90</v>
      </c>
    </row>
    <row r="691" spans="2:65" s="12" customFormat="1" ht="11.25">
      <c r="B691" s="150"/>
      <c r="D691" s="144" t="s">
        <v>143</v>
      </c>
      <c r="E691" s="151" t="s">
        <v>1</v>
      </c>
      <c r="F691" s="152" t="s">
        <v>458</v>
      </c>
      <c r="H691" s="151" t="s">
        <v>1</v>
      </c>
      <c r="I691" s="153"/>
      <c r="L691" s="150"/>
      <c r="M691" s="154"/>
      <c r="T691" s="155"/>
      <c r="AT691" s="151" t="s">
        <v>143</v>
      </c>
      <c r="AU691" s="151" t="s">
        <v>90</v>
      </c>
      <c r="AV691" s="12" t="s">
        <v>88</v>
      </c>
      <c r="AW691" s="12" t="s">
        <v>36</v>
      </c>
      <c r="AX691" s="12" t="s">
        <v>80</v>
      </c>
      <c r="AY691" s="151" t="s">
        <v>130</v>
      </c>
    </row>
    <row r="692" spans="2:65" s="12" customFormat="1" ht="11.25">
      <c r="B692" s="150"/>
      <c r="D692" s="144" t="s">
        <v>143</v>
      </c>
      <c r="E692" s="151" t="s">
        <v>1</v>
      </c>
      <c r="F692" s="152" t="s">
        <v>281</v>
      </c>
      <c r="H692" s="151" t="s">
        <v>1</v>
      </c>
      <c r="I692" s="153"/>
      <c r="L692" s="150"/>
      <c r="M692" s="154"/>
      <c r="T692" s="155"/>
      <c r="AT692" s="151" t="s">
        <v>143</v>
      </c>
      <c r="AU692" s="151" t="s">
        <v>90</v>
      </c>
      <c r="AV692" s="12" t="s">
        <v>88</v>
      </c>
      <c r="AW692" s="12" t="s">
        <v>36</v>
      </c>
      <c r="AX692" s="12" t="s">
        <v>80</v>
      </c>
      <c r="AY692" s="151" t="s">
        <v>130</v>
      </c>
    </row>
    <row r="693" spans="2:65" s="13" customFormat="1" ht="11.25">
      <c r="B693" s="156"/>
      <c r="D693" s="144" t="s">
        <v>143</v>
      </c>
      <c r="E693" s="157" t="s">
        <v>1</v>
      </c>
      <c r="F693" s="158" t="s">
        <v>90</v>
      </c>
      <c r="H693" s="159">
        <v>2</v>
      </c>
      <c r="I693" s="160"/>
      <c r="L693" s="156"/>
      <c r="M693" s="161"/>
      <c r="T693" s="162"/>
      <c r="AT693" s="157" t="s">
        <v>143</v>
      </c>
      <c r="AU693" s="157" t="s">
        <v>90</v>
      </c>
      <c r="AV693" s="13" t="s">
        <v>90</v>
      </c>
      <c r="AW693" s="13" t="s">
        <v>36</v>
      </c>
      <c r="AX693" s="13" t="s">
        <v>88</v>
      </c>
      <c r="AY693" s="157" t="s">
        <v>130</v>
      </c>
    </row>
    <row r="694" spans="2:65" s="1" customFormat="1" ht="21.75" customHeight="1">
      <c r="B694" s="31"/>
      <c r="C694" s="131" t="s">
        <v>666</v>
      </c>
      <c r="D694" s="131" t="s">
        <v>132</v>
      </c>
      <c r="E694" s="132" t="s">
        <v>667</v>
      </c>
      <c r="F694" s="133" t="s">
        <v>668</v>
      </c>
      <c r="G694" s="134" t="s">
        <v>215</v>
      </c>
      <c r="H694" s="135">
        <v>1</v>
      </c>
      <c r="I694" s="136"/>
      <c r="J694" s="137">
        <f>ROUND(I694*H694,2)</f>
        <v>0</v>
      </c>
      <c r="K694" s="133" t="s">
        <v>136</v>
      </c>
      <c r="L694" s="31"/>
      <c r="M694" s="138" t="s">
        <v>1</v>
      </c>
      <c r="N694" s="139" t="s">
        <v>45</v>
      </c>
      <c r="P694" s="140">
        <f>O694*H694</f>
        <v>0</v>
      </c>
      <c r="Q694" s="140">
        <v>7.3999999999999999E-4</v>
      </c>
      <c r="R694" s="140">
        <f>Q694*H694</f>
        <v>7.3999999999999999E-4</v>
      </c>
      <c r="S694" s="140">
        <v>1.474E-2</v>
      </c>
      <c r="T694" s="141">
        <f>S694*H694</f>
        <v>1.474E-2</v>
      </c>
      <c r="AR694" s="142" t="s">
        <v>137</v>
      </c>
      <c r="AT694" s="142" t="s">
        <v>132</v>
      </c>
      <c r="AU694" s="142" t="s">
        <v>90</v>
      </c>
      <c r="AY694" s="16" t="s">
        <v>130</v>
      </c>
      <c r="BE694" s="143">
        <f>IF(N694="základní",J694,0)</f>
        <v>0</v>
      </c>
      <c r="BF694" s="143">
        <f>IF(N694="snížená",J694,0)</f>
        <v>0</v>
      </c>
      <c r="BG694" s="143">
        <f>IF(N694="zákl. přenesená",J694,0)</f>
        <v>0</v>
      </c>
      <c r="BH694" s="143">
        <f>IF(N694="sníž. přenesená",J694,0)</f>
        <v>0</v>
      </c>
      <c r="BI694" s="143">
        <f>IF(N694="nulová",J694,0)</f>
        <v>0</v>
      </c>
      <c r="BJ694" s="16" t="s">
        <v>88</v>
      </c>
      <c r="BK694" s="143">
        <f>ROUND(I694*H694,2)</f>
        <v>0</v>
      </c>
      <c r="BL694" s="16" t="s">
        <v>137</v>
      </c>
      <c r="BM694" s="142" t="s">
        <v>669</v>
      </c>
    </row>
    <row r="695" spans="2:65" s="1" customFormat="1" ht="19.5">
      <c r="B695" s="31"/>
      <c r="D695" s="144" t="s">
        <v>139</v>
      </c>
      <c r="F695" s="145" t="s">
        <v>670</v>
      </c>
      <c r="I695" s="146"/>
      <c r="L695" s="31"/>
      <c r="M695" s="147"/>
      <c r="T695" s="55"/>
      <c r="AT695" s="16" t="s">
        <v>139</v>
      </c>
      <c r="AU695" s="16" t="s">
        <v>90</v>
      </c>
    </row>
    <row r="696" spans="2:65" s="1" customFormat="1" ht="11.25">
      <c r="B696" s="31"/>
      <c r="D696" s="148" t="s">
        <v>141</v>
      </c>
      <c r="F696" s="149" t="s">
        <v>671</v>
      </c>
      <c r="I696" s="146"/>
      <c r="L696" s="31"/>
      <c r="M696" s="147"/>
      <c r="T696" s="55"/>
      <c r="AT696" s="16" t="s">
        <v>141</v>
      </c>
      <c r="AU696" s="16" t="s">
        <v>90</v>
      </c>
    </row>
    <row r="697" spans="2:65" s="12" customFormat="1" ht="11.25">
      <c r="B697" s="150"/>
      <c r="D697" s="144" t="s">
        <v>143</v>
      </c>
      <c r="E697" s="151" t="s">
        <v>1</v>
      </c>
      <c r="F697" s="152" t="s">
        <v>458</v>
      </c>
      <c r="H697" s="151" t="s">
        <v>1</v>
      </c>
      <c r="I697" s="153"/>
      <c r="L697" s="150"/>
      <c r="M697" s="154"/>
      <c r="T697" s="155"/>
      <c r="AT697" s="151" t="s">
        <v>143</v>
      </c>
      <c r="AU697" s="151" t="s">
        <v>90</v>
      </c>
      <c r="AV697" s="12" t="s">
        <v>88</v>
      </c>
      <c r="AW697" s="12" t="s">
        <v>36</v>
      </c>
      <c r="AX697" s="12" t="s">
        <v>80</v>
      </c>
      <c r="AY697" s="151" t="s">
        <v>130</v>
      </c>
    </row>
    <row r="698" spans="2:65" s="12" customFormat="1" ht="11.25">
      <c r="B698" s="150"/>
      <c r="D698" s="144" t="s">
        <v>143</v>
      </c>
      <c r="E698" s="151" t="s">
        <v>1</v>
      </c>
      <c r="F698" s="152" t="s">
        <v>281</v>
      </c>
      <c r="H698" s="151" t="s">
        <v>1</v>
      </c>
      <c r="I698" s="153"/>
      <c r="L698" s="150"/>
      <c r="M698" s="154"/>
      <c r="T698" s="155"/>
      <c r="AT698" s="151" t="s">
        <v>143</v>
      </c>
      <c r="AU698" s="151" t="s">
        <v>90</v>
      </c>
      <c r="AV698" s="12" t="s">
        <v>88</v>
      </c>
      <c r="AW698" s="12" t="s">
        <v>36</v>
      </c>
      <c r="AX698" s="12" t="s">
        <v>80</v>
      </c>
      <c r="AY698" s="151" t="s">
        <v>130</v>
      </c>
    </row>
    <row r="699" spans="2:65" s="13" customFormat="1" ht="11.25">
      <c r="B699" s="156"/>
      <c r="D699" s="144" t="s">
        <v>143</v>
      </c>
      <c r="E699" s="157" t="s">
        <v>1</v>
      </c>
      <c r="F699" s="158" t="s">
        <v>88</v>
      </c>
      <c r="H699" s="159">
        <v>1</v>
      </c>
      <c r="I699" s="160"/>
      <c r="L699" s="156"/>
      <c r="M699" s="161"/>
      <c r="T699" s="162"/>
      <c r="AT699" s="157" t="s">
        <v>143</v>
      </c>
      <c r="AU699" s="157" t="s">
        <v>90</v>
      </c>
      <c r="AV699" s="13" t="s">
        <v>90</v>
      </c>
      <c r="AW699" s="13" t="s">
        <v>36</v>
      </c>
      <c r="AX699" s="13" t="s">
        <v>88</v>
      </c>
      <c r="AY699" s="157" t="s">
        <v>130</v>
      </c>
    </row>
    <row r="700" spans="2:65" s="1" customFormat="1" ht="24.2" customHeight="1">
      <c r="B700" s="31"/>
      <c r="C700" s="170" t="s">
        <v>672</v>
      </c>
      <c r="D700" s="170" t="s">
        <v>327</v>
      </c>
      <c r="E700" s="171" t="s">
        <v>673</v>
      </c>
      <c r="F700" s="172" t="s">
        <v>674</v>
      </c>
      <c r="G700" s="173" t="s">
        <v>215</v>
      </c>
      <c r="H700" s="174">
        <v>1</v>
      </c>
      <c r="I700" s="175"/>
      <c r="J700" s="176">
        <f>ROUND(I700*H700,2)</f>
        <v>0</v>
      </c>
      <c r="K700" s="172" t="s">
        <v>1</v>
      </c>
      <c r="L700" s="177"/>
      <c r="M700" s="178" t="s">
        <v>1</v>
      </c>
      <c r="N700" s="179" t="s">
        <v>45</v>
      </c>
      <c r="P700" s="140">
        <f>O700*H700</f>
        <v>0</v>
      </c>
      <c r="Q700" s="140">
        <v>6.4999999999999997E-3</v>
      </c>
      <c r="R700" s="140">
        <f>Q700*H700</f>
        <v>6.4999999999999997E-3</v>
      </c>
      <c r="S700" s="140">
        <v>0</v>
      </c>
      <c r="T700" s="141">
        <f>S700*H700</f>
        <v>0</v>
      </c>
      <c r="AR700" s="142" t="s">
        <v>205</v>
      </c>
      <c r="AT700" s="142" t="s">
        <v>327</v>
      </c>
      <c r="AU700" s="142" t="s">
        <v>90</v>
      </c>
      <c r="AY700" s="16" t="s">
        <v>130</v>
      </c>
      <c r="BE700" s="143">
        <f>IF(N700="základní",J700,0)</f>
        <v>0</v>
      </c>
      <c r="BF700" s="143">
        <f>IF(N700="snížená",J700,0)</f>
        <v>0</v>
      </c>
      <c r="BG700" s="143">
        <f>IF(N700="zákl. přenesená",J700,0)</f>
        <v>0</v>
      </c>
      <c r="BH700" s="143">
        <f>IF(N700="sníž. přenesená",J700,0)</f>
        <v>0</v>
      </c>
      <c r="BI700" s="143">
        <f>IF(N700="nulová",J700,0)</f>
        <v>0</v>
      </c>
      <c r="BJ700" s="16" t="s">
        <v>88</v>
      </c>
      <c r="BK700" s="143">
        <f>ROUND(I700*H700,2)</f>
        <v>0</v>
      </c>
      <c r="BL700" s="16" t="s">
        <v>137</v>
      </c>
      <c r="BM700" s="142" t="s">
        <v>675</v>
      </c>
    </row>
    <row r="701" spans="2:65" s="1" customFormat="1" ht="11.25">
      <c r="B701" s="31"/>
      <c r="D701" s="144" t="s">
        <v>139</v>
      </c>
      <c r="F701" s="145" t="s">
        <v>674</v>
      </c>
      <c r="I701" s="146"/>
      <c r="L701" s="31"/>
      <c r="M701" s="147"/>
      <c r="T701" s="55"/>
      <c r="AT701" s="16" t="s">
        <v>139</v>
      </c>
      <c r="AU701" s="16" t="s">
        <v>90</v>
      </c>
    </row>
    <row r="702" spans="2:65" s="12" customFormat="1" ht="11.25">
      <c r="B702" s="150"/>
      <c r="D702" s="144" t="s">
        <v>143</v>
      </c>
      <c r="E702" s="151" t="s">
        <v>1</v>
      </c>
      <c r="F702" s="152" t="s">
        <v>458</v>
      </c>
      <c r="H702" s="151" t="s">
        <v>1</v>
      </c>
      <c r="I702" s="153"/>
      <c r="L702" s="150"/>
      <c r="M702" s="154"/>
      <c r="T702" s="155"/>
      <c r="AT702" s="151" t="s">
        <v>143</v>
      </c>
      <c r="AU702" s="151" t="s">
        <v>90</v>
      </c>
      <c r="AV702" s="12" t="s">
        <v>88</v>
      </c>
      <c r="AW702" s="12" t="s">
        <v>36</v>
      </c>
      <c r="AX702" s="12" t="s">
        <v>80</v>
      </c>
      <c r="AY702" s="151" t="s">
        <v>130</v>
      </c>
    </row>
    <row r="703" spans="2:65" s="12" customFormat="1" ht="11.25">
      <c r="B703" s="150"/>
      <c r="D703" s="144" t="s">
        <v>143</v>
      </c>
      <c r="E703" s="151" t="s">
        <v>1</v>
      </c>
      <c r="F703" s="152" t="s">
        <v>281</v>
      </c>
      <c r="H703" s="151" t="s">
        <v>1</v>
      </c>
      <c r="I703" s="153"/>
      <c r="L703" s="150"/>
      <c r="M703" s="154"/>
      <c r="T703" s="155"/>
      <c r="AT703" s="151" t="s">
        <v>143</v>
      </c>
      <c r="AU703" s="151" t="s">
        <v>90</v>
      </c>
      <c r="AV703" s="12" t="s">
        <v>88</v>
      </c>
      <c r="AW703" s="12" t="s">
        <v>36</v>
      </c>
      <c r="AX703" s="12" t="s">
        <v>80</v>
      </c>
      <c r="AY703" s="151" t="s">
        <v>130</v>
      </c>
    </row>
    <row r="704" spans="2:65" s="13" customFormat="1" ht="11.25">
      <c r="B704" s="156"/>
      <c r="D704" s="144" t="s">
        <v>143</v>
      </c>
      <c r="E704" s="157" t="s">
        <v>1</v>
      </c>
      <c r="F704" s="158" t="s">
        <v>88</v>
      </c>
      <c r="H704" s="159">
        <v>1</v>
      </c>
      <c r="I704" s="160"/>
      <c r="L704" s="156"/>
      <c r="M704" s="161"/>
      <c r="T704" s="162"/>
      <c r="AT704" s="157" t="s">
        <v>143</v>
      </c>
      <c r="AU704" s="157" t="s">
        <v>90</v>
      </c>
      <c r="AV704" s="13" t="s">
        <v>90</v>
      </c>
      <c r="AW704" s="13" t="s">
        <v>36</v>
      </c>
      <c r="AX704" s="13" t="s">
        <v>88</v>
      </c>
      <c r="AY704" s="157" t="s">
        <v>130</v>
      </c>
    </row>
    <row r="705" spans="2:65" s="1" customFormat="1" ht="24.2" customHeight="1">
      <c r="B705" s="31"/>
      <c r="C705" s="170" t="s">
        <v>676</v>
      </c>
      <c r="D705" s="170" t="s">
        <v>327</v>
      </c>
      <c r="E705" s="171" t="s">
        <v>651</v>
      </c>
      <c r="F705" s="172" t="s">
        <v>652</v>
      </c>
      <c r="G705" s="173" t="s">
        <v>215</v>
      </c>
      <c r="H705" s="174">
        <v>1</v>
      </c>
      <c r="I705" s="175"/>
      <c r="J705" s="176">
        <f>ROUND(I705*H705,2)</f>
        <v>0</v>
      </c>
      <c r="K705" s="172" t="s">
        <v>1</v>
      </c>
      <c r="L705" s="177"/>
      <c r="M705" s="178" t="s">
        <v>1</v>
      </c>
      <c r="N705" s="179" t="s">
        <v>45</v>
      </c>
      <c r="P705" s="140">
        <f>O705*H705</f>
        <v>0</v>
      </c>
      <c r="Q705" s="140">
        <v>3.3E-3</v>
      </c>
      <c r="R705" s="140">
        <f>Q705*H705</f>
        <v>3.3E-3</v>
      </c>
      <c r="S705" s="140">
        <v>0</v>
      </c>
      <c r="T705" s="141">
        <f>S705*H705</f>
        <v>0</v>
      </c>
      <c r="AR705" s="142" t="s">
        <v>205</v>
      </c>
      <c r="AT705" s="142" t="s">
        <v>327</v>
      </c>
      <c r="AU705" s="142" t="s">
        <v>90</v>
      </c>
      <c r="AY705" s="16" t="s">
        <v>130</v>
      </c>
      <c r="BE705" s="143">
        <f>IF(N705="základní",J705,0)</f>
        <v>0</v>
      </c>
      <c r="BF705" s="143">
        <f>IF(N705="snížená",J705,0)</f>
        <v>0</v>
      </c>
      <c r="BG705" s="143">
        <f>IF(N705="zákl. přenesená",J705,0)</f>
        <v>0</v>
      </c>
      <c r="BH705" s="143">
        <f>IF(N705="sníž. přenesená",J705,0)</f>
        <v>0</v>
      </c>
      <c r="BI705" s="143">
        <f>IF(N705="nulová",J705,0)</f>
        <v>0</v>
      </c>
      <c r="BJ705" s="16" t="s">
        <v>88</v>
      </c>
      <c r="BK705" s="143">
        <f>ROUND(I705*H705,2)</f>
        <v>0</v>
      </c>
      <c r="BL705" s="16" t="s">
        <v>137</v>
      </c>
      <c r="BM705" s="142" t="s">
        <v>677</v>
      </c>
    </row>
    <row r="706" spans="2:65" s="1" customFormat="1" ht="19.5">
      <c r="B706" s="31"/>
      <c r="D706" s="144" t="s">
        <v>139</v>
      </c>
      <c r="F706" s="145" t="s">
        <v>652</v>
      </c>
      <c r="I706" s="146"/>
      <c r="L706" s="31"/>
      <c r="M706" s="147"/>
      <c r="T706" s="55"/>
      <c r="AT706" s="16" t="s">
        <v>139</v>
      </c>
      <c r="AU706" s="16" t="s">
        <v>90</v>
      </c>
    </row>
    <row r="707" spans="2:65" s="12" customFormat="1" ht="11.25">
      <c r="B707" s="150"/>
      <c r="D707" s="144" t="s">
        <v>143</v>
      </c>
      <c r="E707" s="151" t="s">
        <v>1</v>
      </c>
      <c r="F707" s="152" t="s">
        <v>458</v>
      </c>
      <c r="H707" s="151" t="s">
        <v>1</v>
      </c>
      <c r="I707" s="153"/>
      <c r="L707" s="150"/>
      <c r="M707" s="154"/>
      <c r="T707" s="155"/>
      <c r="AT707" s="151" t="s">
        <v>143</v>
      </c>
      <c r="AU707" s="151" t="s">
        <v>90</v>
      </c>
      <c r="AV707" s="12" t="s">
        <v>88</v>
      </c>
      <c r="AW707" s="12" t="s">
        <v>36</v>
      </c>
      <c r="AX707" s="12" t="s">
        <v>80</v>
      </c>
      <c r="AY707" s="151" t="s">
        <v>130</v>
      </c>
    </row>
    <row r="708" spans="2:65" s="12" customFormat="1" ht="11.25">
      <c r="B708" s="150"/>
      <c r="D708" s="144" t="s">
        <v>143</v>
      </c>
      <c r="E708" s="151" t="s">
        <v>1</v>
      </c>
      <c r="F708" s="152" t="s">
        <v>281</v>
      </c>
      <c r="H708" s="151" t="s">
        <v>1</v>
      </c>
      <c r="I708" s="153"/>
      <c r="L708" s="150"/>
      <c r="M708" s="154"/>
      <c r="T708" s="155"/>
      <c r="AT708" s="151" t="s">
        <v>143</v>
      </c>
      <c r="AU708" s="151" t="s">
        <v>90</v>
      </c>
      <c r="AV708" s="12" t="s">
        <v>88</v>
      </c>
      <c r="AW708" s="12" t="s">
        <v>36</v>
      </c>
      <c r="AX708" s="12" t="s">
        <v>80</v>
      </c>
      <c r="AY708" s="151" t="s">
        <v>130</v>
      </c>
    </row>
    <row r="709" spans="2:65" s="13" customFormat="1" ht="11.25">
      <c r="B709" s="156"/>
      <c r="D709" s="144" t="s">
        <v>143</v>
      </c>
      <c r="E709" s="157" t="s">
        <v>1</v>
      </c>
      <c r="F709" s="158" t="s">
        <v>88</v>
      </c>
      <c r="H709" s="159">
        <v>1</v>
      </c>
      <c r="I709" s="160"/>
      <c r="L709" s="156"/>
      <c r="M709" s="161"/>
      <c r="T709" s="162"/>
      <c r="AT709" s="157" t="s">
        <v>143</v>
      </c>
      <c r="AU709" s="157" t="s">
        <v>90</v>
      </c>
      <c r="AV709" s="13" t="s">
        <v>90</v>
      </c>
      <c r="AW709" s="13" t="s">
        <v>36</v>
      </c>
      <c r="AX709" s="13" t="s">
        <v>88</v>
      </c>
      <c r="AY709" s="157" t="s">
        <v>130</v>
      </c>
    </row>
    <row r="710" spans="2:65" s="1" customFormat="1" ht="21.75" customHeight="1">
      <c r="B710" s="31"/>
      <c r="C710" s="131" t="s">
        <v>678</v>
      </c>
      <c r="D710" s="131" t="s">
        <v>132</v>
      </c>
      <c r="E710" s="132" t="s">
        <v>679</v>
      </c>
      <c r="F710" s="133" t="s">
        <v>680</v>
      </c>
      <c r="G710" s="134" t="s">
        <v>215</v>
      </c>
      <c r="H710" s="135">
        <v>3</v>
      </c>
      <c r="I710" s="136"/>
      <c r="J710" s="137">
        <f>ROUND(I710*H710,2)</f>
        <v>0</v>
      </c>
      <c r="K710" s="133" t="s">
        <v>136</v>
      </c>
      <c r="L710" s="31"/>
      <c r="M710" s="138" t="s">
        <v>1</v>
      </c>
      <c r="N710" s="139" t="s">
        <v>45</v>
      </c>
      <c r="P710" s="140">
        <f>O710*H710</f>
        <v>0</v>
      </c>
      <c r="Q710" s="140">
        <v>1.6199999999999999E-3</v>
      </c>
      <c r="R710" s="140">
        <f>Q710*H710</f>
        <v>4.8599999999999997E-3</v>
      </c>
      <c r="S710" s="140">
        <v>0</v>
      </c>
      <c r="T710" s="141">
        <f>S710*H710</f>
        <v>0</v>
      </c>
      <c r="AR710" s="142" t="s">
        <v>137</v>
      </c>
      <c r="AT710" s="142" t="s">
        <v>132</v>
      </c>
      <c r="AU710" s="142" t="s">
        <v>90</v>
      </c>
      <c r="AY710" s="16" t="s">
        <v>130</v>
      </c>
      <c r="BE710" s="143">
        <f>IF(N710="základní",J710,0)</f>
        <v>0</v>
      </c>
      <c r="BF710" s="143">
        <f>IF(N710="snížená",J710,0)</f>
        <v>0</v>
      </c>
      <c r="BG710" s="143">
        <f>IF(N710="zákl. přenesená",J710,0)</f>
        <v>0</v>
      </c>
      <c r="BH710" s="143">
        <f>IF(N710="sníž. přenesená",J710,0)</f>
        <v>0</v>
      </c>
      <c r="BI710" s="143">
        <f>IF(N710="nulová",J710,0)</f>
        <v>0</v>
      </c>
      <c r="BJ710" s="16" t="s">
        <v>88</v>
      </c>
      <c r="BK710" s="143">
        <f>ROUND(I710*H710,2)</f>
        <v>0</v>
      </c>
      <c r="BL710" s="16" t="s">
        <v>137</v>
      </c>
      <c r="BM710" s="142" t="s">
        <v>681</v>
      </c>
    </row>
    <row r="711" spans="2:65" s="1" customFormat="1" ht="29.25">
      <c r="B711" s="31"/>
      <c r="D711" s="144" t="s">
        <v>139</v>
      </c>
      <c r="F711" s="145" t="s">
        <v>682</v>
      </c>
      <c r="I711" s="146"/>
      <c r="L711" s="31"/>
      <c r="M711" s="147"/>
      <c r="T711" s="55"/>
      <c r="AT711" s="16" t="s">
        <v>139</v>
      </c>
      <c r="AU711" s="16" t="s">
        <v>90</v>
      </c>
    </row>
    <row r="712" spans="2:65" s="1" customFormat="1" ht="11.25">
      <c r="B712" s="31"/>
      <c r="D712" s="148" t="s">
        <v>141</v>
      </c>
      <c r="F712" s="149" t="s">
        <v>683</v>
      </c>
      <c r="I712" s="146"/>
      <c r="L712" s="31"/>
      <c r="M712" s="147"/>
      <c r="T712" s="55"/>
      <c r="AT712" s="16" t="s">
        <v>141</v>
      </c>
      <c r="AU712" s="16" t="s">
        <v>90</v>
      </c>
    </row>
    <row r="713" spans="2:65" s="12" customFormat="1" ht="11.25">
      <c r="B713" s="150"/>
      <c r="D713" s="144" t="s">
        <v>143</v>
      </c>
      <c r="E713" s="151" t="s">
        <v>1</v>
      </c>
      <c r="F713" s="152" t="s">
        <v>458</v>
      </c>
      <c r="H713" s="151" t="s">
        <v>1</v>
      </c>
      <c r="I713" s="153"/>
      <c r="L713" s="150"/>
      <c r="M713" s="154"/>
      <c r="T713" s="155"/>
      <c r="AT713" s="151" t="s">
        <v>143</v>
      </c>
      <c r="AU713" s="151" t="s">
        <v>90</v>
      </c>
      <c r="AV713" s="12" t="s">
        <v>88</v>
      </c>
      <c r="AW713" s="12" t="s">
        <v>36</v>
      </c>
      <c r="AX713" s="12" t="s">
        <v>80</v>
      </c>
      <c r="AY713" s="151" t="s">
        <v>130</v>
      </c>
    </row>
    <row r="714" spans="2:65" s="12" customFormat="1" ht="11.25">
      <c r="B714" s="150"/>
      <c r="D714" s="144" t="s">
        <v>143</v>
      </c>
      <c r="E714" s="151" t="s">
        <v>1</v>
      </c>
      <c r="F714" s="152" t="s">
        <v>145</v>
      </c>
      <c r="H714" s="151" t="s">
        <v>1</v>
      </c>
      <c r="I714" s="153"/>
      <c r="L714" s="150"/>
      <c r="M714" s="154"/>
      <c r="T714" s="155"/>
      <c r="AT714" s="151" t="s">
        <v>143</v>
      </c>
      <c r="AU714" s="151" t="s">
        <v>90</v>
      </c>
      <c r="AV714" s="12" t="s">
        <v>88</v>
      </c>
      <c r="AW714" s="12" t="s">
        <v>36</v>
      </c>
      <c r="AX714" s="12" t="s">
        <v>80</v>
      </c>
      <c r="AY714" s="151" t="s">
        <v>130</v>
      </c>
    </row>
    <row r="715" spans="2:65" s="13" customFormat="1" ht="11.25">
      <c r="B715" s="156"/>
      <c r="D715" s="144" t="s">
        <v>143</v>
      </c>
      <c r="E715" s="157" t="s">
        <v>1</v>
      </c>
      <c r="F715" s="158" t="s">
        <v>159</v>
      </c>
      <c r="H715" s="159">
        <v>3</v>
      </c>
      <c r="I715" s="160"/>
      <c r="L715" s="156"/>
      <c r="M715" s="161"/>
      <c r="T715" s="162"/>
      <c r="AT715" s="157" t="s">
        <v>143</v>
      </c>
      <c r="AU715" s="157" t="s">
        <v>90</v>
      </c>
      <c r="AV715" s="13" t="s">
        <v>90</v>
      </c>
      <c r="AW715" s="13" t="s">
        <v>36</v>
      </c>
      <c r="AX715" s="13" t="s">
        <v>88</v>
      </c>
      <c r="AY715" s="157" t="s">
        <v>130</v>
      </c>
    </row>
    <row r="716" spans="2:65" s="1" customFormat="1" ht="24.2" customHeight="1">
      <c r="B716" s="31"/>
      <c r="C716" s="170" t="s">
        <v>684</v>
      </c>
      <c r="D716" s="170" t="s">
        <v>327</v>
      </c>
      <c r="E716" s="171" t="s">
        <v>685</v>
      </c>
      <c r="F716" s="172" t="s">
        <v>686</v>
      </c>
      <c r="G716" s="173" t="s">
        <v>215</v>
      </c>
      <c r="H716" s="174">
        <v>3</v>
      </c>
      <c r="I716" s="175"/>
      <c r="J716" s="176">
        <f>ROUND(I716*H716,2)</f>
        <v>0</v>
      </c>
      <c r="K716" s="172" t="s">
        <v>1</v>
      </c>
      <c r="L716" s="177"/>
      <c r="M716" s="178" t="s">
        <v>1</v>
      </c>
      <c r="N716" s="179" t="s">
        <v>45</v>
      </c>
      <c r="P716" s="140">
        <f>O716*H716</f>
        <v>0</v>
      </c>
      <c r="Q716" s="140">
        <v>1.6199999999999999E-2</v>
      </c>
      <c r="R716" s="140">
        <f>Q716*H716</f>
        <v>4.8599999999999997E-2</v>
      </c>
      <c r="S716" s="140">
        <v>0</v>
      </c>
      <c r="T716" s="141">
        <f>S716*H716</f>
        <v>0</v>
      </c>
      <c r="AR716" s="142" t="s">
        <v>205</v>
      </c>
      <c r="AT716" s="142" t="s">
        <v>327</v>
      </c>
      <c r="AU716" s="142" t="s">
        <v>90</v>
      </c>
      <c r="AY716" s="16" t="s">
        <v>130</v>
      </c>
      <c r="BE716" s="143">
        <f>IF(N716="základní",J716,0)</f>
        <v>0</v>
      </c>
      <c r="BF716" s="143">
        <f>IF(N716="snížená",J716,0)</f>
        <v>0</v>
      </c>
      <c r="BG716" s="143">
        <f>IF(N716="zákl. přenesená",J716,0)</f>
        <v>0</v>
      </c>
      <c r="BH716" s="143">
        <f>IF(N716="sníž. přenesená",J716,0)</f>
        <v>0</v>
      </c>
      <c r="BI716" s="143">
        <f>IF(N716="nulová",J716,0)</f>
        <v>0</v>
      </c>
      <c r="BJ716" s="16" t="s">
        <v>88</v>
      </c>
      <c r="BK716" s="143">
        <f>ROUND(I716*H716,2)</f>
        <v>0</v>
      </c>
      <c r="BL716" s="16" t="s">
        <v>137</v>
      </c>
      <c r="BM716" s="142" t="s">
        <v>687</v>
      </c>
    </row>
    <row r="717" spans="2:65" s="1" customFormat="1" ht="11.25">
      <c r="B717" s="31"/>
      <c r="D717" s="144" t="s">
        <v>139</v>
      </c>
      <c r="F717" s="145" t="s">
        <v>686</v>
      </c>
      <c r="I717" s="146"/>
      <c r="L717" s="31"/>
      <c r="M717" s="147"/>
      <c r="T717" s="55"/>
      <c r="AT717" s="16" t="s">
        <v>139</v>
      </c>
      <c r="AU717" s="16" t="s">
        <v>90</v>
      </c>
    </row>
    <row r="718" spans="2:65" s="12" customFormat="1" ht="11.25">
      <c r="B718" s="150"/>
      <c r="D718" s="144" t="s">
        <v>143</v>
      </c>
      <c r="E718" s="151" t="s">
        <v>1</v>
      </c>
      <c r="F718" s="152" t="s">
        <v>458</v>
      </c>
      <c r="H718" s="151" t="s">
        <v>1</v>
      </c>
      <c r="I718" s="153"/>
      <c r="L718" s="150"/>
      <c r="M718" s="154"/>
      <c r="T718" s="155"/>
      <c r="AT718" s="151" t="s">
        <v>143</v>
      </c>
      <c r="AU718" s="151" t="s">
        <v>90</v>
      </c>
      <c r="AV718" s="12" t="s">
        <v>88</v>
      </c>
      <c r="AW718" s="12" t="s">
        <v>36</v>
      </c>
      <c r="AX718" s="12" t="s">
        <v>80</v>
      </c>
      <c r="AY718" s="151" t="s">
        <v>130</v>
      </c>
    </row>
    <row r="719" spans="2:65" s="12" customFormat="1" ht="11.25">
      <c r="B719" s="150"/>
      <c r="D719" s="144" t="s">
        <v>143</v>
      </c>
      <c r="E719" s="151" t="s">
        <v>1</v>
      </c>
      <c r="F719" s="152" t="s">
        <v>145</v>
      </c>
      <c r="H719" s="151" t="s">
        <v>1</v>
      </c>
      <c r="I719" s="153"/>
      <c r="L719" s="150"/>
      <c r="M719" s="154"/>
      <c r="T719" s="155"/>
      <c r="AT719" s="151" t="s">
        <v>143</v>
      </c>
      <c r="AU719" s="151" t="s">
        <v>90</v>
      </c>
      <c r="AV719" s="12" t="s">
        <v>88</v>
      </c>
      <c r="AW719" s="12" t="s">
        <v>36</v>
      </c>
      <c r="AX719" s="12" t="s">
        <v>80</v>
      </c>
      <c r="AY719" s="151" t="s">
        <v>130</v>
      </c>
    </row>
    <row r="720" spans="2:65" s="13" customFormat="1" ht="11.25">
      <c r="B720" s="156"/>
      <c r="D720" s="144" t="s">
        <v>143</v>
      </c>
      <c r="E720" s="157" t="s">
        <v>1</v>
      </c>
      <c r="F720" s="158" t="s">
        <v>159</v>
      </c>
      <c r="H720" s="159">
        <v>3</v>
      </c>
      <c r="I720" s="160"/>
      <c r="L720" s="156"/>
      <c r="M720" s="161"/>
      <c r="T720" s="162"/>
      <c r="AT720" s="157" t="s">
        <v>143</v>
      </c>
      <c r="AU720" s="157" t="s">
        <v>90</v>
      </c>
      <c r="AV720" s="13" t="s">
        <v>90</v>
      </c>
      <c r="AW720" s="13" t="s">
        <v>36</v>
      </c>
      <c r="AX720" s="13" t="s">
        <v>88</v>
      </c>
      <c r="AY720" s="157" t="s">
        <v>130</v>
      </c>
    </row>
    <row r="721" spans="2:65" s="1" customFormat="1" ht="24.2" customHeight="1">
      <c r="B721" s="31"/>
      <c r="C721" s="170" t="s">
        <v>688</v>
      </c>
      <c r="D721" s="170" t="s">
        <v>327</v>
      </c>
      <c r="E721" s="171" t="s">
        <v>689</v>
      </c>
      <c r="F721" s="172" t="s">
        <v>690</v>
      </c>
      <c r="G721" s="173" t="s">
        <v>215</v>
      </c>
      <c r="H721" s="174">
        <v>3</v>
      </c>
      <c r="I721" s="175"/>
      <c r="J721" s="176">
        <f>ROUND(I721*H721,2)</f>
        <v>0</v>
      </c>
      <c r="K721" s="172" t="s">
        <v>1</v>
      </c>
      <c r="L721" s="177"/>
      <c r="M721" s="178" t="s">
        <v>1</v>
      </c>
      <c r="N721" s="179" t="s">
        <v>45</v>
      </c>
      <c r="P721" s="140">
        <f>O721*H721</f>
        <v>0</v>
      </c>
      <c r="Q721" s="140">
        <v>7.3000000000000001E-3</v>
      </c>
      <c r="R721" s="140">
        <f>Q721*H721</f>
        <v>2.1899999999999999E-2</v>
      </c>
      <c r="S721" s="140">
        <v>0</v>
      </c>
      <c r="T721" s="141">
        <f>S721*H721</f>
        <v>0</v>
      </c>
      <c r="AR721" s="142" t="s">
        <v>205</v>
      </c>
      <c r="AT721" s="142" t="s">
        <v>327</v>
      </c>
      <c r="AU721" s="142" t="s">
        <v>90</v>
      </c>
      <c r="AY721" s="16" t="s">
        <v>130</v>
      </c>
      <c r="BE721" s="143">
        <f>IF(N721="základní",J721,0)</f>
        <v>0</v>
      </c>
      <c r="BF721" s="143">
        <f>IF(N721="snížená",J721,0)</f>
        <v>0</v>
      </c>
      <c r="BG721" s="143">
        <f>IF(N721="zákl. přenesená",J721,0)</f>
        <v>0</v>
      </c>
      <c r="BH721" s="143">
        <f>IF(N721="sníž. přenesená",J721,0)</f>
        <v>0</v>
      </c>
      <c r="BI721" s="143">
        <f>IF(N721="nulová",J721,0)</f>
        <v>0</v>
      </c>
      <c r="BJ721" s="16" t="s">
        <v>88</v>
      </c>
      <c r="BK721" s="143">
        <f>ROUND(I721*H721,2)</f>
        <v>0</v>
      </c>
      <c r="BL721" s="16" t="s">
        <v>137</v>
      </c>
      <c r="BM721" s="142" t="s">
        <v>691</v>
      </c>
    </row>
    <row r="722" spans="2:65" s="1" customFormat="1" ht="11.25">
      <c r="B722" s="31"/>
      <c r="D722" s="144" t="s">
        <v>139</v>
      </c>
      <c r="F722" s="145" t="s">
        <v>690</v>
      </c>
      <c r="I722" s="146"/>
      <c r="L722" s="31"/>
      <c r="M722" s="147"/>
      <c r="T722" s="55"/>
      <c r="AT722" s="16" t="s">
        <v>139</v>
      </c>
      <c r="AU722" s="16" t="s">
        <v>90</v>
      </c>
    </row>
    <row r="723" spans="2:65" s="12" customFormat="1" ht="11.25">
      <c r="B723" s="150"/>
      <c r="D723" s="144" t="s">
        <v>143</v>
      </c>
      <c r="E723" s="151" t="s">
        <v>1</v>
      </c>
      <c r="F723" s="152" t="s">
        <v>458</v>
      </c>
      <c r="H723" s="151" t="s">
        <v>1</v>
      </c>
      <c r="I723" s="153"/>
      <c r="L723" s="150"/>
      <c r="M723" s="154"/>
      <c r="T723" s="155"/>
      <c r="AT723" s="151" t="s">
        <v>143</v>
      </c>
      <c r="AU723" s="151" t="s">
        <v>90</v>
      </c>
      <c r="AV723" s="12" t="s">
        <v>88</v>
      </c>
      <c r="AW723" s="12" t="s">
        <v>36</v>
      </c>
      <c r="AX723" s="12" t="s">
        <v>80</v>
      </c>
      <c r="AY723" s="151" t="s">
        <v>130</v>
      </c>
    </row>
    <row r="724" spans="2:65" s="12" customFormat="1" ht="11.25">
      <c r="B724" s="150"/>
      <c r="D724" s="144" t="s">
        <v>143</v>
      </c>
      <c r="E724" s="151" t="s">
        <v>1</v>
      </c>
      <c r="F724" s="152" t="s">
        <v>145</v>
      </c>
      <c r="H724" s="151" t="s">
        <v>1</v>
      </c>
      <c r="I724" s="153"/>
      <c r="L724" s="150"/>
      <c r="M724" s="154"/>
      <c r="T724" s="155"/>
      <c r="AT724" s="151" t="s">
        <v>143</v>
      </c>
      <c r="AU724" s="151" t="s">
        <v>90</v>
      </c>
      <c r="AV724" s="12" t="s">
        <v>88</v>
      </c>
      <c r="AW724" s="12" t="s">
        <v>36</v>
      </c>
      <c r="AX724" s="12" t="s">
        <v>80</v>
      </c>
      <c r="AY724" s="151" t="s">
        <v>130</v>
      </c>
    </row>
    <row r="725" spans="2:65" s="13" customFormat="1" ht="11.25">
      <c r="B725" s="156"/>
      <c r="D725" s="144" t="s">
        <v>143</v>
      </c>
      <c r="E725" s="157" t="s">
        <v>1</v>
      </c>
      <c r="F725" s="158" t="s">
        <v>159</v>
      </c>
      <c r="H725" s="159">
        <v>3</v>
      </c>
      <c r="I725" s="160"/>
      <c r="L725" s="156"/>
      <c r="M725" s="161"/>
      <c r="T725" s="162"/>
      <c r="AT725" s="157" t="s">
        <v>143</v>
      </c>
      <c r="AU725" s="157" t="s">
        <v>90</v>
      </c>
      <c r="AV725" s="13" t="s">
        <v>90</v>
      </c>
      <c r="AW725" s="13" t="s">
        <v>36</v>
      </c>
      <c r="AX725" s="13" t="s">
        <v>88</v>
      </c>
      <c r="AY725" s="157" t="s">
        <v>130</v>
      </c>
    </row>
    <row r="726" spans="2:65" s="1" customFormat="1" ht="16.5" customHeight="1">
      <c r="B726" s="31"/>
      <c r="C726" s="131" t="s">
        <v>692</v>
      </c>
      <c r="D726" s="131" t="s">
        <v>132</v>
      </c>
      <c r="E726" s="132" t="s">
        <v>693</v>
      </c>
      <c r="F726" s="133" t="s">
        <v>694</v>
      </c>
      <c r="G726" s="134" t="s">
        <v>215</v>
      </c>
      <c r="H726" s="135">
        <v>3</v>
      </c>
      <c r="I726" s="136"/>
      <c r="J726" s="137">
        <f>ROUND(I726*H726,2)</f>
        <v>0</v>
      </c>
      <c r="K726" s="133" t="s">
        <v>136</v>
      </c>
      <c r="L726" s="31"/>
      <c r="M726" s="138" t="s">
        <v>1</v>
      </c>
      <c r="N726" s="139" t="s">
        <v>45</v>
      </c>
      <c r="P726" s="140">
        <f>O726*H726</f>
        <v>0</v>
      </c>
      <c r="Q726" s="140">
        <v>1.3600000000000001E-3</v>
      </c>
      <c r="R726" s="140">
        <f>Q726*H726</f>
        <v>4.0800000000000003E-3</v>
      </c>
      <c r="S726" s="140">
        <v>0</v>
      </c>
      <c r="T726" s="141">
        <f>S726*H726</f>
        <v>0</v>
      </c>
      <c r="AR726" s="142" t="s">
        <v>137</v>
      </c>
      <c r="AT726" s="142" t="s">
        <v>132</v>
      </c>
      <c r="AU726" s="142" t="s">
        <v>90</v>
      </c>
      <c r="AY726" s="16" t="s">
        <v>130</v>
      </c>
      <c r="BE726" s="143">
        <f>IF(N726="základní",J726,0)</f>
        <v>0</v>
      </c>
      <c r="BF726" s="143">
        <f>IF(N726="snížená",J726,0)</f>
        <v>0</v>
      </c>
      <c r="BG726" s="143">
        <f>IF(N726="zákl. přenesená",J726,0)</f>
        <v>0</v>
      </c>
      <c r="BH726" s="143">
        <f>IF(N726="sníž. přenesená",J726,0)</f>
        <v>0</v>
      </c>
      <c r="BI726" s="143">
        <f>IF(N726="nulová",J726,0)</f>
        <v>0</v>
      </c>
      <c r="BJ726" s="16" t="s">
        <v>88</v>
      </c>
      <c r="BK726" s="143">
        <f>ROUND(I726*H726,2)</f>
        <v>0</v>
      </c>
      <c r="BL726" s="16" t="s">
        <v>137</v>
      </c>
      <c r="BM726" s="142" t="s">
        <v>695</v>
      </c>
    </row>
    <row r="727" spans="2:65" s="1" customFormat="1" ht="19.5">
      <c r="B727" s="31"/>
      <c r="D727" s="144" t="s">
        <v>139</v>
      </c>
      <c r="F727" s="145" t="s">
        <v>696</v>
      </c>
      <c r="I727" s="146"/>
      <c r="L727" s="31"/>
      <c r="M727" s="147"/>
      <c r="T727" s="55"/>
      <c r="AT727" s="16" t="s">
        <v>139</v>
      </c>
      <c r="AU727" s="16" t="s">
        <v>90</v>
      </c>
    </row>
    <row r="728" spans="2:65" s="1" customFormat="1" ht="11.25">
      <c r="B728" s="31"/>
      <c r="D728" s="148" t="s">
        <v>141</v>
      </c>
      <c r="F728" s="149" t="s">
        <v>697</v>
      </c>
      <c r="I728" s="146"/>
      <c r="L728" s="31"/>
      <c r="M728" s="147"/>
      <c r="T728" s="55"/>
      <c r="AT728" s="16" t="s">
        <v>141</v>
      </c>
      <c r="AU728" s="16" t="s">
        <v>90</v>
      </c>
    </row>
    <row r="729" spans="2:65" s="12" customFormat="1" ht="11.25">
      <c r="B729" s="150"/>
      <c r="D729" s="144" t="s">
        <v>143</v>
      </c>
      <c r="E729" s="151" t="s">
        <v>1</v>
      </c>
      <c r="F729" s="152" t="s">
        <v>458</v>
      </c>
      <c r="H729" s="151" t="s">
        <v>1</v>
      </c>
      <c r="I729" s="153"/>
      <c r="L729" s="150"/>
      <c r="M729" s="154"/>
      <c r="T729" s="155"/>
      <c r="AT729" s="151" t="s">
        <v>143</v>
      </c>
      <c r="AU729" s="151" t="s">
        <v>90</v>
      </c>
      <c r="AV729" s="12" t="s">
        <v>88</v>
      </c>
      <c r="AW729" s="12" t="s">
        <v>36</v>
      </c>
      <c r="AX729" s="12" t="s">
        <v>80</v>
      </c>
      <c r="AY729" s="151" t="s">
        <v>130</v>
      </c>
    </row>
    <row r="730" spans="2:65" s="12" customFormat="1" ht="11.25">
      <c r="B730" s="150"/>
      <c r="D730" s="144" t="s">
        <v>143</v>
      </c>
      <c r="E730" s="151" t="s">
        <v>1</v>
      </c>
      <c r="F730" s="152" t="s">
        <v>145</v>
      </c>
      <c r="H730" s="151" t="s">
        <v>1</v>
      </c>
      <c r="I730" s="153"/>
      <c r="L730" s="150"/>
      <c r="M730" s="154"/>
      <c r="T730" s="155"/>
      <c r="AT730" s="151" t="s">
        <v>143</v>
      </c>
      <c r="AU730" s="151" t="s">
        <v>90</v>
      </c>
      <c r="AV730" s="12" t="s">
        <v>88</v>
      </c>
      <c r="AW730" s="12" t="s">
        <v>36</v>
      </c>
      <c r="AX730" s="12" t="s">
        <v>80</v>
      </c>
      <c r="AY730" s="151" t="s">
        <v>130</v>
      </c>
    </row>
    <row r="731" spans="2:65" s="13" customFormat="1" ht="11.25">
      <c r="B731" s="156"/>
      <c r="D731" s="144" t="s">
        <v>143</v>
      </c>
      <c r="E731" s="157" t="s">
        <v>1</v>
      </c>
      <c r="F731" s="158" t="s">
        <v>159</v>
      </c>
      <c r="H731" s="159">
        <v>3</v>
      </c>
      <c r="I731" s="160"/>
      <c r="L731" s="156"/>
      <c r="M731" s="161"/>
      <c r="T731" s="162"/>
      <c r="AT731" s="157" t="s">
        <v>143</v>
      </c>
      <c r="AU731" s="157" t="s">
        <v>90</v>
      </c>
      <c r="AV731" s="13" t="s">
        <v>90</v>
      </c>
      <c r="AW731" s="13" t="s">
        <v>36</v>
      </c>
      <c r="AX731" s="13" t="s">
        <v>88</v>
      </c>
      <c r="AY731" s="157" t="s">
        <v>130</v>
      </c>
    </row>
    <row r="732" spans="2:65" s="1" customFormat="1" ht="24.2" customHeight="1">
      <c r="B732" s="31"/>
      <c r="C732" s="170" t="s">
        <v>698</v>
      </c>
      <c r="D732" s="170" t="s">
        <v>327</v>
      </c>
      <c r="E732" s="171" t="s">
        <v>699</v>
      </c>
      <c r="F732" s="172" t="s">
        <v>700</v>
      </c>
      <c r="G732" s="173" t="s">
        <v>215</v>
      </c>
      <c r="H732" s="174">
        <v>3</v>
      </c>
      <c r="I732" s="175"/>
      <c r="J732" s="176">
        <f>ROUND(I732*H732,2)</f>
        <v>0</v>
      </c>
      <c r="K732" s="172" t="s">
        <v>1</v>
      </c>
      <c r="L732" s="177"/>
      <c r="M732" s="178" t="s">
        <v>1</v>
      </c>
      <c r="N732" s="179" t="s">
        <v>45</v>
      </c>
      <c r="P732" s="140">
        <f>O732*H732</f>
        <v>0</v>
      </c>
      <c r="Q732" s="140">
        <v>3.7999999999999999E-2</v>
      </c>
      <c r="R732" s="140">
        <f>Q732*H732</f>
        <v>0.11399999999999999</v>
      </c>
      <c r="S732" s="140">
        <v>0</v>
      </c>
      <c r="T732" s="141">
        <f>S732*H732</f>
        <v>0</v>
      </c>
      <c r="AR732" s="142" t="s">
        <v>205</v>
      </c>
      <c r="AT732" s="142" t="s">
        <v>327</v>
      </c>
      <c r="AU732" s="142" t="s">
        <v>90</v>
      </c>
      <c r="AY732" s="16" t="s">
        <v>130</v>
      </c>
      <c r="BE732" s="143">
        <f>IF(N732="základní",J732,0)</f>
        <v>0</v>
      </c>
      <c r="BF732" s="143">
        <f>IF(N732="snížená",J732,0)</f>
        <v>0</v>
      </c>
      <c r="BG732" s="143">
        <f>IF(N732="zákl. přenesená",J732,0)</f>
        <v>0</v>
      </c>
      <c r="BH732" s="143">
        <f>IF(N732="sníž. přenesená",J732,0)</f>
        <v>0</v>
      </c>
      <c r="BI732" s="143">
        <f>IF(N732="nulová",J732,0)</f>
        <v>0</v>
      </c>
      <c r="BJ732" s="16" t="s">
        <v>88</v>
      </c>
      <c r="BK732" s="143">
        <f>ROUND(I732*H732,2)</f>
        <v>0</v>
      </c>
      <c r="BL732" s="16" t="s">
        <v>137</v>
      </c>
      <c r="BM732" s="142" t="s">
        <v>701</v>
      </c>
    </row>
    <row r="733" spans="2:65" s="1" customFormat="1" ht="11.25">
      <c r="B733" s="31"/>
      <c r="D733" s="144" t="s">
        <v>139</v>
      </c>
      <c r="F733" s="145" t="s">
        <v>700</v>
      </c>
      <c r="I733" s="146"/>
      <c r="L733" s="31"/>
      <c r="M733" s="147"/>
      <c r="T733" s="55"/>
      <c r="AT733" s="16" t="s">
        <v>139</v>
      </c>
      <c r="AU733" s="16" t="s">
        <v>90</v>
      </c>
    </row>
    <row r="734" spans="2:65" s="12" customFormat="1" ht="11.25">
      <c r="B734" s="150"/>
      <c r="D734" s="144" t="s">
        <v>143</v>
      </c>
      <c r="E734" s="151" t="s">
        <v>1</v>
      </c>
      <c r="F734" s="152" t="s">
        <v>458</v>
      </c>
      <c r="H734" s="151" t="s">
        <v>1</v>
      </c>
      <c r="I734" s="153"/>
      <c r="L734" s="150"/>
      <c r="M734" s="154"/>
      <c r="T734" s="155"/>
      <c r="AT734" s="151" t="s">
        <v>143</v>
      </c>
      <c r="AU734" s="151" t="s">
        <v>90</v>
      </c>
      <c r="AV734" s="12" t="s">
        <v>88</v>
      </c>
      <c r="AW734" s="12" t="s">
        <v>36</v>
      </c>
      <c r="AX734" s="12" t="s">
        <v>80</v>
      </c>
      <c r="AY734" s="151" t="s">
        <v>130</v>
      </c>
    </row>
    <row r="735" spans="2:65" s="12" customFormat="1" ht="11.25">
      <c r="B735" s="150"/>
      <c r="D735" s="144" t="s">
        <v>143</v>
      </c>
      <c r="E735" s="151" t="s">
        <v>1</v>
      </c>
      <c r="F735" s="152" t="s">
        <v>145</v>
      </c>
      <c r="H735" s="151" t="s">
        <v>1</v>
      </c>
      <c r="I735" s="153"/>
      <c r="L735" s="150"/>
      <c r="M735" s="154"/>
      <c r="T735" s="155"/>
      <c r="AT735" s="151" t="s">
        <v>143</v>
      </c>
      <c r="AU735" s="151" t="s">
        <v>90</v>
      </c>
      <c r="AV735" s="12" t="s">
        <v>88</v>
      </c>
      <c r="AW735" s="12" t="s">
        <v>36</v>
      </c>
      <c r="AX735" s="12" t="s">
        <v>80</v>
      </c>
      <c r="AY735" s="151" t="s">
        <v>130</v>
      </c>
    </row>
    <row r="736" spans="2:65" s="13" customFormat="1" ht="11.25">
      <c r="B736" s="156"/>
      <c r="D736" s="144" t="s">
        <v>143</v>
      </c>
      <c r="E736" s="157" t="s">
        <v>1</v>
      </c>
      <c r="F736" s="158" t="s">
        <v>159</v>
      </c>
      <c r="H736" s="159">
        <v>3</v>
      </c>
      <c r="I736" s="160"/>
      <c r="L736" s="156"/>
      <c r="M736" s="161"/>
      <c r="T736" s="162"/>
      <c r="AT736" s="157" t="s">
        <v>143</v>
      </c>
      <c r="AU736" s="157" t="s">
        <v>90</v>
      </c>
      <c r="AV736" s="13" t="s">
        <v>90</v>
      </c>
      <c r="AW736" s="13" t="s">
        <v>36</v>
      </c>
      <c r="AX736" s="13" t="s">
        <v>88</v>
      </c>
      <c r="AY736" s="157" t="s">
        <v>130</v>
      </c>
    </row>
    <row r="737" spans="2:65" s="1" customFormat="1" ht="24.2" customHeight="1">
      <c r="B737" s="31"/>
      <c r="C737" s="170" t="s">
        <v>702</v>
      </c>
      <c r="D737" s="170" t="s">
        <v>327</v>
      </c>
      <c r="E737" s="171" t="s">
        <v>703</v>
      </c>
      <c r="F737" s="172" t="s">
        <v>704</v>
      </c>
      <c r="G737" s="173" t="s">
        <v>215</v>
      </c>
      <c r="H737" s="174">
        <v>3</v>
      </c>
      <c r="I737" s="175"/>
      <c r="J737" s="176">
        <f>ROUND(I737*H737,2)</f>
        <v>0</v>
      </c>
      <c r="K737" s="172" t="s">
        <v>1</v>
      </c>
      <c r="L737" s="177"/>
      <c r="M737" s="178" t="s">
        <v>1</v>
      </c>
      <c r="N737" s="179" t="s">
        <v>45</v>
      </c>
      <c r="P737" s="140">
        <f>O737*H737</f>
        <v>0</v>
      </c>
      <c r="Q737" s="140">
        <v>1E-3</v>
      </c>
      <c r="R737" s="140">
        <f>Q737*H737</f>
        <v>3.0000000000000001E-3</v>
      </c>
      <c r="S737" s="140">
        <v>0</v>
      </c>
      <c r="T737" s="141">
        <f>S737*H737</f>
        <v>0</v>
      </c>
      <c r="AR737" s="142" t="s">
        <v>205</v>
      </c>
      <c r="AT737" s="142" t="s">
        <v>327</v>
      </c>
      <c r="AU737" s="142" t="s">
        <v>90</v>
      </c>
      <c r="AY737" s="16" t="s">
        <v>130</v>
      </c>
      <c r="BE737" s="143">
        <f>IF(N737="základní",J737,0)</f>
        <v>0</v>
      </c>
      <c r="BF737" s="143">
        <f>IF(N737="snížená",J737,0)</f>
        <v>0</v>
      </c>
      <c r="BG737" s="143">
        <f>IF(N737="zákl. přenesená",J737,0)</f>
        <v>0</v>
      </c>
      <c r="BH737" s="143">
        <f>IF(N737="sníž. přenesená",J737,0)</f>
        <v>0</v>
      </c>
      <c r="BI737" s="143">
        <f>IF(N737="nulová",J737,0)</f>
        <v>0</v>
      </c>
      <c r="BJ737" s="16" t="s">
        <v>88</v>
      </c>
      <c r="BK737" s="143">
        <f>ROUND(I737*H737,2)</f>
        <v>0</v>
      </c>
      <c r="BL737" s="16" t="s">
        <v>137</v>
      </c>
      <c r="BM737" s="142" t="s">
        <v>705</v>
      </c>
    </row>
    <row r="738" spans="2:65" s="1" customFormat="1" ht="11.25">
      <c r="B738" s="31"/>
      <c r="D738" s="144" t="s">
        <v>139</v>
      </c>
      <c r="F738" s="145" t="s">
        <v>704</v>
      </c>
      <c r="I738" s="146"/>
      <c r="L738" s="31"/>
      <c r="M738" s="147"/>
      <c r="T738" s="55"/>
      <c r="AT738" s="16" t="s">
        <v>139</v>
      </c>
      <c r="AU738" s="16" t="s">
        <v>90</v>
      </c>
    </row>
    <row r="739" spans="2:65" s="12" customFormat="1" ht="11.25">
      <c r="B739" s="150"/>
      <c r="D739" s="144" t="s">
        <v>143</v>
      </c>
      <c r="E739" s="151" t="s">
        <v>1</v>
      </c>
      <c r="F739" s="152" t="s">
        <v>458</v>
      </c>
      <c r="H739" s="151" t="s">
        <v>1</v>
      </c>
      <c r="I739" s="153"/>
      <c r="L739" s="150"/>
      <c r="M739" s="154"/>
      <c r="T739" s="155"/>
      <c r="AT739" s="151" t="s">
        <v>143</v>
      </c>
      <c r="AU739" s="151" t="s">
        <v>90</v>
      </c>
      <c r="AV739" s="12" t="s">
        <v>88</v>
      </c>
      <c r="AW739" s="12" t="s">
        <v>36</v>
      </c>
      <c r="AX739" s="12" t="s">
        <v>80</v>
      </c>
      <c r="AY739" s="151" t="s">
        <v>130</v>
      </c>
    </row>
    <row r="740" spans="2:65" s="12" customFormat="1" ht="11.25">
      <c r="B740" s="150"/>
      <c r="D740" s="144" t="s">
        <v>143</v>
      </c>
      <c r="E740" s="151" t="s">
        <v>1</v>
      </c>
      <c r="F740" s="152" t="s">
        <v>145</v>
      </c>
      <c r="H740" s="151" t="s">
        <v>1</v>
      </c>
      <c r="I740" s="153"/>
      <c r="L740" s="150"/>
      <c r="M740" s="154"/>
      <c r="T740" s="155"/>
      <c r="AT740" s="151" t="s">
        <v>143</v>
      </c>
      <c r="AU740" s="151" t="s">
        <v>90</v>
      </c>
      <c r="AV740" s="12" t="s">
        <v>88</v>
      </c>
      <c r="AW740" s="12" t="s">
        <v>36</v>
      </c>
      <c r="AX740" s="12" t="s">
        <v>80</v>
      </c>
      <c r="AY740" s="151" t="s">
        <v>130</v>
      </c>
    </row>
    <row r="741" spans="2:65" s="13" customFormat="1" ht="11.25">
      <c r="B741" s="156"/>
      <c r="D741" s="144" t="s">
        <v>143</v>
      </c>
      <c r="E741" s="157" t="s">
        <v>1</v>
      </c>
      <c r="F741" s="158" t="s">
        <v>159</v>
      </c>
      <c r="H741" s="159">
        <v>3</v>
      </c>
      <c r="I741" s="160"/>
      <c r="L741" s="156"/>
      <c r="M741" s="161"/>
      <c r="T741" s="162"/>
      <c r="AT741" s="157" t="s">
        <v>143</v>
      </c>
      <c r="AU741" s="157" t="s">
        <v>90</v>
      </c>
      <c r="AV741" s="13" t="s">
        <v>90</v>
      </c>
      <c r="AW741" s="13" t="s">
        <v>36</v>
      </c>
      <c r="AX741" s="13" t="s">
        <v>88</v>
      </c>
      <c r="AY741" s="157" t="s">
        <v>130</v>
      </c>
    </row>
    <row r="742" spans="2:65" s="1" customFormat="1" ht="16.5" customHeight="1">
      <c r="B742" s="31"/>
      <c r="C742" s="131" t="s">
        <v>706</v>
      </c>
      <c r="D742" s="131" t="s">
        <v>132</v>
      </c>
      <c r="E742" s="132" t="s">
        <v>707</v>
      </c>
      <c r="F742" s="133" t="s">
        <v>708</v>
      </c>
      <c r="G742" s="134" t="s">
        <v>215</v>
      </c>
      <c r="H742" s="135">
        <v>1</v>
      </c>
      <c r="I742" s="136"/>
      <c r="J742" s="137">
        <f>ROUND(I742*H742,2)</f>
        <v>0</v>
      </c>
      <c r="K742" s="133" t="s">
        <v>136</v>
      </c>
      <c r="L742" s="31"/>
      <c r="M742" s="138" t="s">
        <v>1</v>
      </c>
      <c r="N742" s="139" t="s">
        <v>45</v>
      </c>
      <c r="P742" s="140">
        <f>O742*H742</f>
        <v>0</v>
      </c>
      <c r="Q742" s="140">
        <v>1.3600000000000001E-3</v>
      </c>
      <c r="R742" s="140">
        <f>Q742*H742</f>
        <v>1.3600000000000001E-3</v>
      </c>
      <c r="S742" s="140">
        <v>0</v>
      </c>
      <c r="T742" s="141">
        <f>S742*H742</f>
        <v>0</v>
      </c>
      <c r="AR742" s="142" t="s">
        <v>137</v>
      </c>
      <c r="AT742" s="142" t="s">
        <v>132</v>
      </c>
      <c r="AU742" s="142" t="s">
        <v>90</v>
      </c>
      <c r="AY742" s="16" t="s">
        <v>130</v>
      </c>
      <c r="BE742" s="143">
        <f>IF(N742="základní",J742,0)</f>
        <v>0</v>
      </c>
      <c r="BF742" s="143">
        <f>IF(N742="snížená",J742,0)</f>
        <v>0</v>
      </c>
      <c r="BG742" s="143">
        <f>IF(N742="zákl. přenesená",J742,0)</f>
        <v>0</v>
      </c>
      <c r="BH742" s="143">
        <f>IF(N742="sníž. přenesená",J742,0)</f>
        <v>0</v>
      </c>
      <c r="BI742" s="143">
        <f>IF(N742="nulová",J742,0)</f>
        <v>0</v>
      </c>
      <c r="BJ742" s="16" t="s">
        <v>88</v>
      </c>
      <c r="BK742" s="143">
        <f>ROUND(I742*H742,2)</f>
        <v>0</v>
      </c>
      <c r="BL742" s="16" t="s">
        <v>137</v>
      </c>
      <c r="BM742" s="142" t="s">
        <v>709</v>
      </c>
    </row>
    <row r="743" spans="2:65" s="1" customFormat="1" ht="19.5">
      <c r="B743" s="31"/>
      <c r="D743" s="144" t="s">
        <v>139</v>
      </c>
      <c r="F743" s="145" t="s">
        <v>710</v>
      </c>
      <c r="I743" s="146"/>
      <c r="L743" s="31"/>
      <c r="M743" s="147"/>
      <c r="T743" s="55"/>
      <c r="AT743" s="16" t="s">
        <v>139</v>
      </c>
      <c r="AU743" s="16" t="s">
        <v>90</v>
      </c>
    </row>
    <row r="744" spans="2:65" s="1" customFormat="1" ht="11.25">
      <c r="B744" s="31"/>
      <c r="D744" s="148" t="s">
        <v>141</v>
      </c>
      <c r="F744" s="149" t="s">
        <v>711</v>
      </c>
      <c r="I744" s="146"/>
      <c r="L744" s="31"/>
      <c r="M744" s="147"/>
      <c r="T744" s="55"/>
      <c r="AT744" s="16" t="s">
        <v>141</v>
      </c>
      <c r="AU744" s="16" t="s">
        <v>90</v>
      </c>
    </row>
    <row r="745" spans="2:65" s="12" customFormat="1" ht="11.25">
      <c r="B745" s="150"/>
      <c r="D745" s="144" t="s">
        <v>143</v>
      </c>
      <c r="E745" s="151" t="s">
        <v>1</v>
      </c>
      <c r="F745" s="152" t="s">
        <v>458</v>
      </c>
      <c r="H745" s="151" t="s">
        <v>1</v>
      </c>
      <c r="I745" s="153"/>
      <c r="L745" s="150"/>
      <c r="M745" s="154"/>
      <c r="T745" s="155"/>
      <c r="AT745" s="151" t="s">
        <v>143</v>
      </c>
      <c r="AU745" s="151" t="s">
        <v>90</v>
      </c>
      <c r="AV745" s="12" t="s">
        <v>88</v>
      </c>
      <c r="AW745" s="12" t="s">
        <v>36</v>
      </c>
      <c r="AX745" s="12" t="s">
        <v>80</v>
      </c>
      <c r="AY745" s="151" t="s">
        <v>130</v>
      </c>
    </row>
    <row r="746" spans="2:65" s="12" customFormat="1" ht="11.25">
      <c r="B746" s="150"/>
      <c r="D746" s="144" t="s">
        <v>143</v>
      </c>
      <c r="E746" s="151" t="s">
        <v>1</v>
      </c>
      <c r="F746" s="152" t="s">
        <v>145</v>
      </c>
      <c r="H746" s="151" t="s">
        <v>1</v>
      </c>
      <c r="I746" s="153"/>
      <c r="L746" s="150"/>
      <c r="M746" s="154"/>
      <c r="T746" s="155"/>
      <c r="AT746" s="151" t="s">
        <v>143</v>
      </c>
      <c r="AU746" s="151" t="s">
        <v>90</v>
      </c>
      <c r="AV746" s="12" t="s">
        <v>88</v>
      </c>
      <c r="AW746" s="12" t="s">
        <v>36</v>
      </c>
      <c r="AX746" s="12" t="s">
        <v>80</v>
      </c>
      <c r="AY746" s="151" t="s">
        <v>130</v>
      </c>
    </row>
    <row r="747" spans="2:65" s="13" customFormat="1" ht="11.25">
      <c r="B747" s="156"/>
      <c r="D747" s="144" t="s">
        <v>143</v>
      </c>
      <c r="E747" s="157" t="s">
        <v>1</v>
      </c>
      <c r="F747" s="158" t="s">
        <v>88</v>
      </c>
      <c r="H747" s="159">
        <v>1</v>
      </c>
      <c r="I747" s="160"/>
      <c r="L747" s="156"/>
      <c r="M747" s="161"/>
      <c r="T747" s="162"/>
      <c r="AT747" s="157" t="s">
        <v>143</v>
      </c>
      <c r="AU747" s="157" t="s">
        <v>90</v>
      </c>
      <c r="AV747" s="13" t="s">
        <v>90</v>
      </c>
      <c r="AW747" s="13" t="s">
        <v>36</v>
      </c>
      <c r="AX747" s="13" t="s">
        <v>88</v>
      </c>
      <c r="AY747" s="157" t="s">
        <v>130</v>
      </c>
    </row>
    <row r="748" spans="2:65" s="1" customFormat="1" ht="24.2" customHeight="1">
      <c r="B748" s="31"/>
      <c r="C748" s="170" t="s">
        <v>712</v>
      </c>
      <c r="D748" s="170" t="s">
        <v>327</v>
      </c>
      <c r="E748" s="171" t="s">
        <v>713</v>
      </c>
      <c r="F748" s="172" t="s">
        <v>714</v>
      </c>
      <c r="G748" s="173" t="s">
        <v>215</v>
      </c>
      <c r="H748" s="174">
        <v>1</v>
      </c>
      <c r="I748" s="175"/>
      <c r="J748" s="176">
        <f>ROUND(I748*H748,2)</f>
        <v>0</v>
      </c>
      <c r="K748" s="172" t="s">
        <v>1</v>
      </c>
      <c r="L748" s="177"/>
      <c r="M748" s="178" t="s">
        <v>1</v>
      </c>
      <c r="N748" s="179" t="s">
        <v>45</v>
      </c>
      <c r="P748" s="140">
        <f>O748*H748</f>
        <v>0</v>
      </c>
      <c r="Q748" s="140">
        <v>0.128</v>
      </c>
      <c r="R748" s="140">
        <f>Q748*H748</f>
        <v>0.128</v>
      </c>
      <c r="S748" s="140">
        <v>0</v>
      </c>
      <c r="T748" s="141">
        <f>S748*H748</f>
        <v>0</v>
      </c>
      <c r="AR748" s="142" t="s">
        <v>205</v>
      </c>
      <c r="AT748" s="142" t="s">
        <v>327</v>
      </c>
      <c r="AU748" s="142" t="s">
        <v>90</v>
      </c>
      <c r="AY748" s="16" t="s">
        <v>130</v>
      </c>
      <c r="BE748" s="143">
        <f>IF(N748="základní",J748,0)</f>
        <v>0</v>
      </c>
      <c r="BF748" s="143">
        <f>IF(N748="snížená",J748,0)</f>
        <v>0</v>
      </c>
      <c r="BG748" s="143">
        <f>IF(N748="zákl. přenesená",J748,0)</f>
        <v>0</v>
      </c>
      <c r="BH748" s="143">
        <f>IF(N748="sníž. přenesená",J748,0)</f>
        <v>0</v>
      </c>
      <c r="BI748" s="143">
        <f>IF(N748="nulová",J748,0)</f>
        <v>0</v>
      </c>
      <c r="BJ748" s="16" t="s">
        <v>88</v>
      </c>
      <c r="BK748" s="143">
        <f>ROUND(I748*H748,2)</f>
        <v>0</v>
      </c>
      <c r="BL748" s="16" t="s">
        <v>137</v>
      </c>
      <c r="BM748" s="142" t="s">
        <v>715</v>
      </c>
    </row>
    <row r="749" spans="2:65" s="1" customFormat="1" ht="19.5">
      <c r="B749" s="31"/>
      <c r="D749" s="144" t="s">
        <v>139</v>
      </c>
      <c r="F749" s="145" t="s">
        <v>716</v>
      </c>
      <c r="I749" s="146"/>
      <c r="L749" s="31"/>
      <c r="M749" s="147"/>
      <c r="T749" s="55"/>
      <c r="AT749" s="16" t="s">
        <v>139</v>
      </c>
      <c r="AU749" s="16" t="s">
        <v>90</v>
      </c>
    </row>
    <row r="750" spans="2:65" s="1" customFormat="1" ht="19.5">
      <c r="B750" s="31"/>
      <c r="D750" s="144" t="s">
        <v>579</v>
      </c>
      <c r="F750" s="180" t="s">
        <v>717</v>
      </c>
      <c r="I750" s="146"/>
      <c r="L750" s="31"/>
      <c r="M750" s="147"/>
      <c r="T750" s="55"/>
      <c r="AT750" s="16" t="s">
        <v>579</v>
      </c>
      <c r="AU750" s="16" t="s">
        <v>90</v>
      </c>
    </row>
    <row r="751" spans="2:65" s="12" customFormat="1" ht="11.25">
      <c r="B751" s="150"/>
      <c r="D751" s="144" t="s">
        <v>143</v>
      </c>
      <c r="E751" s="151" t="s">
        <v>1</v>
      </c>
      <c r="F751" s="152" t="s">
        <v>458</v>
      </c>
      <c r="H751" s="151" t="s">
        <v>1</v>
      </c>
      <c r="I751" s="153"/>
      <c r="L751" s="150"/>
      <c r="M751" s="154"/>
      <c r="T751" s="155"/>
      <c r="AT751" s="151" t="s">
        <v>143</v>
      </c>
      <c r="AU751" s="151" t="s">
        <v>90</v>
      </c>
      <c r="AV751" s="12" t="s">
        <v>88</v>
      </c>
      <c r="AW751" s="12" t="s">
        <v>36</v>
      </c>
      <c r="AX751" s="12" t="s">
        <v>80</v>
      </c>
      <c r="AY751" s="151" t="s">
        <v>130</v>
      </c>
    </row>
    <row r="752" spans="2:65" s="12" customFormat="1" ht="11.25">
      <c r="B752" s="150"/>
      <c r="D752" s="144" t="s">
        <v>143</v>
      </c>
      <c r="E752" s="151" t="s">
        <v>1</v>
      </c>
      <c r="F752" s="152" t="s">
        <v>145</v>
      </c>
      <c r="H752" s="151" t="s">
        <v>1</v>
      </c>
      <c r="I752" s="153"/>
      <c r="L752" s="150"/>
      <c r="M752" s="154"/>
      <c r="T752" s="155"/>
      <c r="AT752" s="151" t="s">
        <v>143</v>
      </c>
      <c r="AU752" s="151" t="s">
        <v>90</v>
      </c>
      <c r="AV752" s="12" t="s">
        <v>88</v>
      </c>
      <c r="AW752" s="12" t="s">
        <v>36</v>
      </c>
      <c r="AX752" s="12" t="s">
        <v>80</v>
      </c>
      <c r="AY752" s="151" t="s">
        <v>130</v>
      </c>
    </row>
    <row r="753" spans="2:65" s="13" customFormat="1" ht="11.25">
      <c r="B753" s="156"/>
      <c r="D753" s="144" t="s">
        <v>143</v>
      </c>
      <c r="E753" s="157" t="s">
        <v>1</v>
      </c>
      <c r="F753" s="158" t="s">
        <v>88</v>
      </c>
      <c r="H753" s="159">
        <v>1</v>
      </c>
      <c r="I753" s="160"/>
      <c r="L753" s="156"/>
      <c r="M753" s="161"/>
      <c r="T753" s="162"/>
      <c r="AT753" s="157" t="s">
        <v>143</v>
      </c>
      <c r="AU753" s="157" t="s">
        <v>90</v>
      </c>
      <c r="AV753" s="13" t="s">
        <v>90</v>
      </c>
      <c r="AW753" s="13" t="s">
        <v>36</v>
      </c>
      <c r="AX753" s="13" t="s">
        <v>88</v>
      </c>
      <c r="AY753" s="157" t="s">
        <v>130</v>
      </c>
    </row>
    <row r="754" spans="2:65" s="1" customFormat="1" ht="21.75" customHeight="1">
      <c r="B754" s="31"/>
      <c r="C754" s="131" t="s">
        <v>718</v>
      </c>
      <c r="D754" s="131" t="s">
        <v>132</v>
      </c>
      <c r="E754" s="132" t="s">
        <v>719</v>
      </c>
      <c r="F754" s="133" t="s">
        <v>720</v>
      </c>
      <c r="G754" s="134" t="s">
        <v>215</v>
      </c>
      <c r="H754" s="135">
        <v>1</v>
      </c>
      <c r="I754" s="136"/>
      <c r="J754" s="137">
        <f>ROUND(I754*H754,2)</f>
        <v>0</v>
      </c>
      <c r="K754" s="133" t="s">
        <v>136</v>
      </c>
      <c r="L754" s="31"/>
      <c r="M754" s="138" t="s">
        <v>1</v>
      </c>
      <c r="N754" s="139" t="s">
        <v>45</v>
      </c>
      <c r="P754" s="140">
        <f>O754*H754</f>
        <v>0</v>
      </c>
      <c r="Q754" s="140">
        <v>1.65E-3</v>
      </c>
      <c r="R754" s="140">
        <f>Q754*H754</f>
        <v>1.65E-3</v>
      </c>
      <c r="S754" s="140">
        <v>0</v>
      </c>
      <c r="T754" s="141">
        <f>S754*H754</f>
        <v>0</v>
      </c>
      <c r="AR754" s="142" t="s">
        <v>137</v>
      </c>
      <c r="AT754" s="142" t="s">
        <v>132</v>
      </c>
      <c r="AU754" s="142" t="s">
        <v>90</v>
      </c>
      <c r="AY754" s="16" t="s">
        <v>130</v>
      </c>
      <c r="BE754" s="143">
        <f>IF(N754="základní",J754,0)</f>
        <v>0</v>
      </c>
      <c r="BF754" s="143">
        <f>IF(N754="snížená",J754,0)</f>
        <v>0</v>
      </c>
      <c r="BG754" s="143">
        <f>IF(N754="zákl. přenesená",J754,0)</f>
        <v>0</v>
      </c>
      <c r="BH754" s="143">
        <f>IF(N754="sníž. přenesená",J754,0)</f>
        <v>0</v>
      </c>
      <c r="BI754" s="143">
        <f>IF(N754="nulová",J754,0)</f>
        <v>0</v>
      </c>
      <c r="BJ754" s="16" t="s">
        <v>88</v>
      </c>
      <c r="BK754" s="143">
        <f>ROUND(I754*H754,2)</f>
        <v>0</v>
      </c>
      <c r="BL754" s="16" t="s">
        <v>137</v>
      </c>
      <c r="BM754" s="142" t="s">
        <v>721</v>
      </c>
    </row>
    <row r="755" spans="2:65" s="1" customFormat="1" ht="29.25">
      <c r="B755" s="31"/>
      <c r="D755" s="144" t="s">
        <v>139</v>
      </c>
      <c r="F755" s="145" t="s">
        <v>722</v>
      </c>
      <c r="I755" s="146"/>
      <c r="L755" s="31"/>
      <c r="M755" s="147"/>
      <c r="T755" s="55"/>
      <c r="AT755" s="16" t="s">
        <v>139</v>
      </c>
      <c r="AU755" s="16" t="s">
        <v>90</v>
      </c>
    </row>
    <row r="756" spans="2:65" s="1" customFormat="1" ht="11.25">
      <c r="B756" s="31"/>
      <c r="D756" s="148" t="s">
        <v>141</v>
      </c>
      <c r="F756" s="149" t="s">
        <v>723</v>
      </c>
      <c r="I756" s="146"/>
      <c r="L756" s="31"/>
      <c r="M756" s="147"/>
      <c r="T756" s="55"/>
      <c r="AT756" s="16" t="s">
        <v>141</v>
      </c>
      <c r="AU756" s="16" t="s">
        <v>90</v>
      </c>
    </row>
    <row r="757" spans="2:65" s="12" customFormat="1" ht="11.25">
      <c r="B757" s="150"/>
      <c r="D757" s="144" t="s">
        <v>143</v>
      </c>
      <c r="E757" s="151" t="s">
        <v>1</v>
      </c>
      <c r="F757" s="152" t="s">
        <v>458</v>
      </c>
      <c r="H757" s="151" t="s">
        <v>1</v>
      </c>
      <c r="I757" s="153"/>
      <c r="L757" s="150"/>
      <c r="M757" s="154"/>
      <c r="T757" s="155"/>
      <c r="AT757" s="151" t="s">
        <v>143</v>
      </c>
      <c r="AU757" s="151" t="s">
        <v>90</v>
      </c>
      <c r="AV757" s="12" t="s">
        <v>88</v>
      </c>
      <c r="AW757" s="12" t="s">
        <v>36</v>
      </c>
      <c r="AX757" s="12" t="s">
        <v>80</v>
      </c>
      <c r="AY757" s="151" t="s">
        <v>130</v>
      </c>
    </row>
    <row r="758" spans="2:65" s="12" customFormat="1" ht="11.25">
      <c r="B758" s="150"/>
      <c r="D758" s="144" t="s">
        <v>143</v>
      </c>
      <c r="E758" s="151" t="s">
        <v>1</v>
      </c>
      <c r="F758" s="152" t="s">
        <v>145</v>
      </c>
      <c r="H758" s="151" t="s">
        <v>1</v>
      </c>
      <c r="I758" s="153"/>
      <c r="L758" s="150"/>
      <c r="M758" s="154"/>
      <c r="T758" s="155"/>
      <c r="AT758" s="151" t="s">
        <v>143</v>
      </c>
      <c r="AU758" s="151" t="s">
        <v>90</v>
      </c>
      <c r="AV758" s="12" t="s">
        <v>88</v>
      </c>
      <c r="AW758" s="12" t="s">
        <v>36</v>
      </c>
      <c r="AX758" s="12" t="s">
        <v>80</v>
      </c>
      <c r="AY758" s="151" t="s">
        <v>130</v>
      </c>
    </row>
    <row r="759" spans="2:65" s="13" customFormat="1" ht="11.25">
      <c r="B759" s="156"/>
      <c r="D759" s="144" t="s">
        <v>143</v>
      </c>
      <c r="E759" s="157" t="s">
        <v>1</v>
      </c>
      <c r="F759" s="158" t="s">
        <v>88</v>
      </c>
      <c r="H759" s="159">
        <v>1</v>
      </c>
      <c r="I759" s="160"/>
      <c r="L759" s="156"/>
      <c r="M759" s="161"/>
      <c r="T759" s="162"/>
      <c r="AT759" s="157" t="s">
        <v>143</v>
      </c>
      <c r="AU759" s="157" t="s">
        <v>90</v>
      </c>
      <c r="AV759" s="13" t="s">
        <v>90</v>
      </c>
      <c r="AW759" s="13" t="s">
        <v>36</v>
      </c>
      <c r="AX759" s="13" t="s">
        <v>88</v>
      </c>
      <c r="AY759" s="157" t="s">
        <v>130</v>
      </c>
    </row>
    <row r="760" spans="2:65" s="1" customFormat="1" ht="24.2" customHeight="1">
      <c r="B760" s="31"/>
      <c r="C760" s="170" t="s">
        <v>724</v>
      </c>
      <c r="D760" s="170" t="s">
        <v>327</v>
      </c>
      <c r="E760" s="171" t="s">
        <v>725</v>
      </c>
      <c r="F760" s="172" t="s">
        <v>726</v>
      </c>
      <c r="G760" s="173" t="s">
        <v>215</v>
      </c>
      <c r="H760" s="174">
        <v>1</v>
      </c>
      <c r="I760" s="175"/>
      <c r="J760" s="176">
        <f>ROUND(I760*H760,2)</f>
        <v>0</v>
      </c>
      <c r="K760" s="172" t="s">
        <v>1</v>
      </c>
      <c r="L760" s="177"/>
      <c r="M760" s="178" t="s">
        <v>1</v>
      </c>
      <c r="N760" s="179" t="s">
        <v>45</v>
      </c>
      <c r="P760" s="140">
        <f>O760*H760</f>
        <v>0</v>
      </c>
      <c r="Q760" s="140">
        <v>2.0500000000000001E-2</v>
      </c>
      <c r="R760" s="140">
        <f>Q760*H760</f>
        <v>2.0500000000000001E-2</v>
      </c>
      <c r="S760" s="140">
        <v>0</v>
      </c>
      <c r="T760" s="141">
        <f>S760*H760</f>
        <v>0</v>
      </c>
      <c r="AR760" s="142" t="s">
        <v>205</v>
      </c>
      <c r="AT760" s="142" t="s">
        <v>327</v>
      </c>
      <c r="AU760" s="142" t="s">
        <v>90</v>
      </c>
      <c r="AY760" s="16" t="s">
        <v>130</v>
      </c>
      <c r="BE760" s="143">
        <f>IF(N760="základní",J760,0)</f>
        <v>0</v>
      </c>
      <c r="BF760" s="143">
        <f>IF(N760="snížená",J760,0)</f>
        <v>0</v>
      </c>
      <c r="BG760" s="143">
        <f>IF(N760="zákl. přenesená",J760,0)</f>
        <v>0</v>
      </c>
      <c r="BH760" s="143">
        <f>IF(N760="sníž. přenesená",J760,0)</f>
        <v>0</v>
      </c>
      <c r="BI760" s="143">
        <f>IF(N760="nulová",J760,0)</f>
        <v>0</v>
      </c>
      <c r="BJ760" s="16" t="s">
        <v>88</v>
      </c>
      <c r="BK760" s="143">
        <f>ROUND(I760*H760,2)</f>
        <v>0</v>
      </c>
      <c r="BL760" s="16" t="s">
        <v>137</v>
      </c>
      <c r="BM760" s="142" t="s">
        <v>727</v>
      </c>
    </row>
    <row r="761" spans="2:65" s="1" customFormat="1" ht="11.25">
      <c r="B761" s="31"/>
      <c r="D761" s="144" t="s">
        <v>139</v>
      </c>
      <c r="F761" s="145" t="s">
        <v>726</v>
      </c>
      <c r="I761" s="146"/>
      <c r="L761" s="31"/>
      <c r="M761" s="147"/>
      <c r="T761" s="55"/>
      <c r="AT761" s="16" t="s">
        <v>139</v>
      </c>
      <c r="AU761" s="16" t="s">
        <v>90</v>
      </c>
    </row>
    <row r="762" spans="2:65" s="12" customFormat="1" ht="11.25">
      <c r="B762" s="150"/>
      <c r="D762" s="144" t="s">
        <v>143</v>
      </c>
      <c r="E762" s="151" t="s">
        <v>1</v>
      </c>
      <c r="F762" s="152" t="s">
        <v>458</v>
      </c>
      <c r="H762" s="151" t="s">
        <v>1</v>
      </c>
      <c r="I762" s="153"/>
      <c r="L762" s="150"/>
      <c r="M762" s="154"/>
      <c r="T762" s="155"/>
      <c r="AT762" s="151" t="s">
        <v>143</v>
      </c>
      <c r="AU762" s="151" t="s">
        <v>90</v>
      </c>
      <c r="AV762" s="12" t="s">
        <v>88</v>
      </c>
      <c r="AW762" s="12" t="s">
        <v>36</v>
      </c>
      <c r="AX762" s="12" t="s">
        <v>80</v>
      </c>
      <c r="AY762" s="151" t="s">
        <v>130</v>
      </c>
    </row>
    <row r="763" spans="2:65" s="12" customFormat="1" ht="11.25">
      <c r="B763" s="150"/>
      <c r="D763" s="144" t="s">
        <v>143</v>
      </c>
      <c r="E763" s="151" t="s">
        <v>1</v>
      </c>
      <c r="F763" s="152" t="s">
        <v>145</v>
      </c>
      <c r="H763" s="151" t="s">
        <v>1</v>
      </c>
      <c r="I763" s="153"/>
      <c r="L763" s="150"/>
      <c r="M763" s="154"/>
      <c r="T763" s="155"/>
      <c r="AT763" s="151" t="s">
        <v>143</v>
      </c>
      <c r="AU763" s="151" t="s">
        <v>90</v>
      </c>
      <c r="AV763" s="12" t="s">
        <v>88</v>
      </c>
      <c r="AW763" s="12" t="s">
        <v>36</v>
      </c>
      <c r="AX763" s="12" t="s">
        <v>80</v>
      </c>
      <c r="AY763" s="151" t="s">
        <v>130</v>
      </c>
    </row>
    <row r="764" spans="2:65" s="13" customFormat="1" ht="11.25">
      <c r="B764" s="156"/>
      <c r="D764" s="144" t="s">
        <v>143</v>
      </c>
      <c r="E764" s="157" t="s">
        <v>1</v>
      </c>
      <c r="F764" s="158" t="s">
        <v>88</v>
      </c>
      <c r="H764" s="159">
        <v>1</v>
      </c>
      <c r="I764" s="160"/>
      <c r="L764" s="156"/>
      <c r="M764" s="161"/>
      <c r="T764" s="162"/>
      <c r="AT764" s="157" t="s">
        <v>143</v>
      </c>
      <c r="AU764" s="157" t="s">
        <v>90</v>
      </c>
      <c r="AV764" s="13" t="s">
        <v>90</v>
      </c>
      <c r="AW764" s="13" t="s">
        <v>36</v>
      </c>
      <c r="AX764" s="13" t="s">
        <v>88</v>
      </c>
      <c r="AY764" s="157" t="s">
        <v>130</v>
      </c>
    </row>
    <row r="765" spans="2:65" s="1" customFormat="1" ht="24.2" customHeight="1">
      <c r="B765" s="31"/>
      <c r="C765" s="170" t="s">
        <v>728</v>
      </c>
      <c r="D765" s="170" t="s">
        <v>327</v>
      </c>
      <c r="E765" s="171" t="s">
        <v>689</v>
      </c>
      <c r="F765" s="172" t="s">
        <v>690</v>
      </c>
      <c r="G765" s="173" t="s">
        <v>215</v>
      </c>
      <c r="H765" s="174">
        <v>1</v>
      </c>
      <c r="I765" s="175"/>
      <c r="J765" s="176">
        <f>ROUND(I765*H765,2)</f>
        <v>0</v>
      </c>
      <c r="K765" s="172" t="s">
        <v>1</v>
      </c>
      <c r="L765" s="177"/>
      <c r="M765" s="178" t="s">
        <v>1</v>
      </c>
      <c r="N765" s="179" t="s">
        <v>45</v>
      </c>
      <c r="P765" s="140">
        <f>O765*H765</f>
        <v>0</v>
      </c>
      <c r="Q765" s="140">
        <v>7.3000000000000001E-3</v>
      </c>
      <c r="R765" s="140">
        <f>Q765*H765</f>
        <v>7.3000000000000001E-3</v>
      </c>
      <c r="S765" s="140">
        <v>0</v>
      </c>
      <c r="T765" s="141">
        <f>S765*H765</f>
        <v>0</v>
      </c>
      <c r="AR765" s="142" t="s">
        <v>205</v>
      </c>
      <c r="AT765" s="142" t="s">
        <v>327</v>
      </c>
      <c r="AU765" s="142" t="s">
        <v>90</v>
      </c>
      <c r="AY765" s="16" t="s">
        <v>130</v>
      </c>
      <c r="BE765" s="143">
        <f>IF(N765="základní",J765,0)</f>
        <v>0</v>
      </c>
      <c r="BF765" s="143">
        <f>IF(N765="snížená",J765,0)</f>
        <v>0</v>
      </c>
      <c r="BG765" s="143">
        <f>IF(N765="zákl. přenesená",J765,0)</f>
        <v>0</v>
      </c>
      <c r="BH765" s="143">
        <f>IF(N765="sníž. přenesená",J765,0)</f>
        <v>0</v>
      </c>
      <c r="BI765" s="143">
        <f>IF(N765="nulová",J765,0)</f>
        <v>0</v>
      </c>
      <c r="BJ765" s="16" t="s">
        <v>88</v>
      </c>
      <c r="BK765" s="143">
        <f>ROUND(I765*H765,2)</f>
        <v>0</v>
      </c>
      <c r="BL765" s="16" t="s">
        <v>137</v>
      </c>
      <c r="BM765" s="142" t="s">
        <v>729</v>
      </c>
    </row>
    <row r="766" spans="2:65" s="1" customFormat="1" ht="11.25">
      <c r="B766" s="31"/>
      <c r="D766" s="144" t="s">
        <v>139</v>
      </c>
      <c r="F766" s="145" t="s">
        <v>690</v>
      </c>
      <c r="I766" s="146"/>
      <c r="L766" s="31"/>
      <c r="M766" s="147"/>
      <c r="T766" s="55"/>
      <c r="AT766" s="16" t="s">
        <v>139</v>
      </c>
      <c r="AU766" s="16" t="s">
        <v>90</v>
      </c>
    </row>
    <row r="767" spans="2:65" s="12" customFormat="1" ht="11.25">
      <c r="B767" s="150"/>
      <c r="D767" s="144" t="s">
        <v>143</v>
      </c>
      <c r="E767" s="151" t="s">
        <v>1</v>
      </c>
      <c r="F767" s="152" t="s">
        <v>458</v>
      </c>
      <c r="H767" s="151" t="s">
        <v>1</v>
      </c>
      <c r="I767" s="153"/>
      <c r="L767" s="150"/>
      <c r="M767" s="154"/>
      <c r="T767" s="155"/>
      <c r="AT767" s="151" t="s">
        <v>143</v>
      </c>
      <c r="AU767" s="151" t="s">
        <v>90</v>
      </c>
      <c r="AV767" s="12" t="s">
        <v>88</v>
      </c>
      <c r="AW767" s="12" t="s">
        <v>36</v>
      </c>
      <c r="AX767" s="12" t="s">
        <v>80</v>
      </c>
      <c r="AY767" s="151" t="s">
        <v>130</v>
      </c>
    </row>
    <row r="768" spans="2:65" s="12" customFormat="1" ht="11.25">
      <c r="B768" s="150"/>
      <c r="D768" s="144" t="s">
        <v>143</v>
      </c>
      <c r="E768" s="151" t="s">
        <v>1</v>
      </c>
      <c r="F768" s="152" t="s">
        <v>145</v>
      </c>
      <c r="H768" s="151" t="s">
        <v>1</v>
      </c>
      <c r="I768" s="153"/>
      <c r="L768" s="150"/>
      <c r="M768" s="154"/>
      <c r="T768" s="155"/>
      <c r="AT768" s="151" t="s">
        <v>143</v>
      </c>
      <c r="AU768" s="151" t="s">
        <v>90</v>
      </c>
      <c r="AV768" s="12" t="s">
        <v>88</v>
      </c>
      <c r="AW768" s="12" t="s">
        <v>36</v>
      </c>
      <c r="AX768" s="12" t="s">
        <v>80</v>
      </c>
      <c r="AY768" s="151" t="s">
        <v>130</v>
      </c>
    </row>
    <row r="769" spans="2:65" s="13" customFormat="1" ht="11.25">
      <c r="B769" s="156"/>
      <c r="D769" s="144" t="s">
        <v>143</v>
      </c>
      <c r="E769" s="157" t="s">
        <v>1</v>
      </c>
      <c r="F769" s="158" t="s">
        <v>88</v>
      </c>
      <c r="H769" s="159">
        <v>1</v>
      </c>
      <c r="I769" s="160"/>
      <c r="L769" s="156"/>
      <c r="M769" s="161"/>
      <c r="T769" s="162"/>
      <c r="AT769" s="157" t="s">
        <v>143</v>
      </c>
      <c r="AU769" s="157" t="s">
        <v>90</v>
      </c>
      <c r="AV769" s="13" t="s">
        <v>90</v>
      </c>
      <c r="AW769" s="13" t="s">
        <v>36</v>
      </c>
      <c r="AX769" s="13" t="s">
        <v>88</v>
      </c>
      <c r="AY769" s="157" t="s">
        <v>130</v>
      </c>
    </row>
    <row r="770" spans="2:65" s="1" customFormat="1" ht="24.2" customHeight="1">
      <c r="B770" s="31"/>
      <c r="C770" s="131" t="s">
        <v>730</v>
      </c>
      <c r="D770" s="131" t="s">
        <v>132</v>
      </c>
      <c r="E770" s="132" t="s">
        <v>731</v>
      </c>
      <c r="F770" s="133" t="s">
        <v>732</v>
      </c>
      <c r="G770" s="134" t="s">
        <v>215</v>
      </c>
      <c r="H770" s="135">
        <v>9</v>
      </c>
      <c r="I770" s="136"/>
      <c r="J770" s="137">
        <f>ROUND(I770*H770,2)</f>
        <v>0</v>
      </c>
      <c r="K770" s="133" t="s">
        <v>136</v>
      </c>
      <c r="L770" s="31"/>
      <c r="M770" s="138" t="s">
        <v>1</v>
      </c>
      <c r="N770" s="139" t="s">
        <v>45</v>
      </c>
      <c r="P770" s="140">
        <f>O770*H770</f>
        <v>0</v>
      </c>
      <c r="Q770" s="140">
        <v>0</v>
      </c>
      <c r="R770" s="140">
        <f>Q770*H770</f>
        <v>0</v>
      </c>
      <c r="S770" s="140">
        <v>0</v>
      </c>
      <c r="T770" s="141">
        <f>S770*H770</f>
        <v>0</v>
      </c>
      <c r="AR770" s="142" t="s">
        <v>137</v>
      </c>
      <c r="AT770" s="142" t="s">
        <v>132</v>
      </c>
      <c r="AU770" s="142" t="s">
        <v>90</v>
      </c>
      <c r="AY770" s="16" t="s">
        <v>130</v>
      </c>
      <c r="BE770" s="143">
        <f>IF(N770="základní",J770,0)</f>
        <v>0</v>
      </c>
      <c r="BF770" s="143">
        <f>IF(N770="snížená",J770,0)</f>
        <v>0</v>
      </c>
      <c r="BG770" s="143">
        <f>IF(N770="zákl. přenesená",J770,0)</f>
        <v>0</v>
      </c>
      <c r="BH770" s="143">
        <f>IF(N770="sníž. přenesená",J770,0)</f>
        <v>0</v>
      </c>
      <c r="BI770" s="143">
        <f>IF(N770="nulová",J770,0)</f>
        <v>0</v>
      </c>
      <c r="BJ770" s="16" t="s">
        <v>88</v>
      </c>
      <c r="BK770" s="143">
        <f>ROUND(I770*H770,2)</f>
        <v>0</v>
      </c>
      <c r="BL770" s="16" t="s">
        <v>137</v>
      </c>
      <c r="BM770" s="142" t="s">
        <v>733</v>
      </c>
    </row>
    <row r="771" spans="2:65" s="1" customFormat="1" ht="29.25">
      <c r="B771" s="31"/>
      <c r="D771" s="144" t="s">
        <v>139</v>
      </c>
      <c r="F771" s="145" t="s">
        <v>734</v>
      </c>
      <c r="I771" s="146"/>
      <c r="L771" s="31"/>
      <c r="M771" s="147"/>
      <c r="T771" s="55"/>
      <c r="AT771" s="16" t="s">
        <v>139</v>
      </c>
      <c r="AU771" s="16" t="s">
        <v>90</v>
      </c>
    </row>
    <row r="772" spans="2:65" s="1" customFormat="1" ht="11.25">
      <c r="B772" s="31"/>
      <c r="D772" s="148" t="s">
        <v>141</v>
      </c>
      <c r="F772" s="149" t="s">
        <v>735</v>
      </c>
      <c r="I772" s="146"/>
      <c r="L772" s="31"/>
      <c r="M772" s="147"/>
      <c r="T772" s="55"/>
      <c r="AT772" s="16" t="s">
        <v>141</v>
      </c>
      <c r="AU772" s="16" t="s">
        <v>90</v>
      </c>
    </row>
    <row r="773" spans="2:65" s="12" customFormat="1" ht="11.25">
      <c r="B773" s="150"/>
      <c r="D773" s="144" t="s">
        <v>143</v>
      </c>
      <c r="E773" s="151" t="s">
        <v>1</v>
      </c>
      <c r="F773" s="152" t="s">
        <v>458</v>
      </c>
      <c r="H773" s="151" t="s">
        <v>1</v>
      </c>
      <c r="I773" s="153"/>
      <c r="L773" s="150"/>
      <c r="M773" s="154"/>
      <c r="T773" s="155"/>
      <c r="AT773" s="151" t="s">
        <v>143</v>
      </c>
      <c r="AU773" s="151" t="s">
        <v>90</v>
      </c>
      <c r="AV773" s="12" t="s">
        <v>88</v>
      </c>
      <c r="AW773" s="12" t="s">
        <v>36</v>
      </c>
      <c r="AX773" s="12" t="s">
        <v>80</v>
      </c>
      <c r="AY773" s="151" t="s">
        <v>130</v>
      </c>
    </row>
    <row r="774" spans="2:65" s="12" customFormat="1" ht="11.25">
      <c r="B774" s="150"/>
      <c r="D774" s="144" t="s">
        <v>143</v>
      </c>
      <c r="E774" s="151" t="s">
        <v>1</v>
      </c>
      <c r="F774" s="152" t="s">
        <v>281</v>
      </c>
      <c r="H774" s="151" t="s">
        <v>1</v>
      </c>
      <c r="I774" s="153"/>
      <c r="L774" s="150"/>
      <c r="M774" s="154"/>
      <c r="T774" s="155"/>
      <c r="AT774" s="151" t="s">
        <v>143</v>
      </c>
      <c r="AU774" s="151" t="s">
        <v>90</v>
      </c>
      <c r="AV774" s="12" t="s">
        <v>88</v>
      </c>
      <c r="AW774" s="12" t="s">
        <v>36</v>
      </c>
      <c r="AX774" s="12" t="s">
        <v>80</v>
      </c>
      <c r="AY774" s="151" t="s">
        <v>130</v>
      </c>
    </row>
    <row r="775" spans="2:65" s="13" customFormat="1" ht="11.25">
      <c r="B775" s="156"/>
      <c r="D775" s="144" t="s">
        <v>143</v>
      </c>
      <c r="E775" s="157" t="s">
        <v>1</v>
      </c>
      <c r="F775" s="158" t="s">
        <v>212</v>
      </c>
      <c r="H775" s="159">
        <v>9</v>
      </c>
      <c r="I775" s="160"/>
      <c r="L775" s="156"/>
      <c r="M775" s="161"/>
      <c r="T775" s="162"/>
      <c r="AT775" s="157" t="s">
        <v>143</v>
      </c>
      <c r="AU775" s="157" t="s">
        <v>90</v>
      </c>
      <c r="AV775" s="13" t="s">
        <v>90</v>
      </c>
      <c r="AW775" s="13" t="s">
        <v>36</v>
      </c>
      <c r="AX775" s="13" t="s">
        <v>88</v>
      </c>
      <c r="AY775" s="157" t="s">
        <v>130</v>
      </c>
    </row>
    <row r="776" spans="2:65" s="1" customFormat="1" ht="33" customHeight="1">
      <c r="B776" s="31"/>
      <c r="C776" s="170" t="s">
        <v>736</v>
      </c>
      <c r="D776" s="170" t="s">
        <v>327</v>
      </c>
      <c r="E776" s="171" t="s">
        <v>737</v>
      </c>
      <c r="F776" s="172" t="s">
        <v>738</v>
      </c>
      <c r="G776" s="173" t="s">
        <v>215</v>
      </c>
      <c r="H776" s="174">
        <v>9</v>
      </c>
      <c r="I776" s="175"/>
      <c r="J776" s="176">
        <f>ROUND(I776*H776,2)</f>
        <v>0</v>
      </c>
      <c r="K776" s="172" t="s">
        <v>136</v>
      </c>
      <c r="L776" s="177"/>
      <c r="M776" s="178" t="s">
        <v>1</v>
      </c>
      <c r="N776" s="179" t="s">
        <v>45</v>
      </c>
      <c r="P776" s="140">
        <f>O776*H776</f>
        <v>0</v>
      </c>
      <c r="Q776" s="140">
        <v>1.9E-3</v>
      </c>
      <c r="R776" s="140">
        <f>Q776*H776</f>
        <v>1.7100000000000001E-2</v>
      </c>
      <c r="S776" s="140">
        <v>0</v>
      </c>
      <c r="T776" s="141">
        <f>S776*H776</f>
        <v>0</v>
      </c>
      <c r="AR776" s="142" t="s">
        <v>205</v>
      </c>
      <c r="AT776" s="142" t="s">
        <v>327</v>
      </c>
      <c r="AU776" s="142" t="s">
        <v>90</v>
      </c>
      <c r="AY776" s="16" t="s">
        <v>130</v>
      </c>
      <c r="BE776" s="143">
        <f>IF(N776="základní",J776,0)</f>
        <v>0</v>
      </c>
      <c r="BF776" s="143">
        <f>IF(N776="snížená",J776,0)</f>
        <v>0</v>
      </c>
      <c r="BG776" s="143">
        <f>IF(N776="zákl. přenesená",J776,0)</f>
        <v>0</v>
      </c>
      <c r="BH776" s="143">
        <f>IF(N776="sníž. přenesená",J776,0)</f>
        <v>0</v>
      </c>
      <c r="BI776" s="143">
        <f>IF(N776="nulová",J776,0)</f>
        <v>0</v>
      </c>
      <c r="BJ776" s="16" t="s">
        <v>88</v>
      </c>
      <c r="BK776" s="143">
        <f>ROUND(I776*H776,2)</f>
        <v>0</v>
      </c>
      <c r="BL776" s="16" t="s">
        <v>137</v>
      </c>
      <c r="BM776" s="142" t="s">
        <v>739</v>
      </c>
    </row>
    <row r="777" spans="2:65" s="1" customFormat="1" ht="19.5">
      <c r="B777" s="31"/>
      <c r="D777" s="144" t="s">
        <v>139</v>
      </c>
      <c r="F777" s="145" t="s">
        <v>738</v>
      </c>
      <c r="I777" s="146"/>
      <c r="L777" s="31"/>
      <c r="M777" s="147"/>
      <c r="T777" s="55"/>
      <c r="AT777" s="16" t="s">
        <v>139</v>
      </c>
      <c r="AU777" s="16" t="s">
        <v>90</v>
      </c>
    </row>
    <row r="778" spans="2:65" s="12" customFormat="1" ht="11.25">
      <c r="B778" s="150"/>
      <c r="D778" s="144" t="s">
        <v>143</v>
      </c>
      <c r="E778" s="151" t="s">
        <v>1</v>
      </c>
      <c r="F778" s="152" t="s">
        <v>740</v>
      </c>
      <c r="H778" s="151" t="s">
        <v>1</v>
      </c>
      <c r="I778" s="153"/>
      <c r="L778" s="150"/>
      <c r="M778" s="154"/>
      <c r="T778" s="155"/>
      <c r="AT778" s="151" t="s">
        <v>143</v>
      </c>
      <c r="AU778" s="151" t="s">
        <v>90</v>
      </c>
      <c r="AV778" s="12" t="s">
        <v>88</v>
      </c>
      <c r="AW778" s="12" t="s">
        <v>36</v>
      </c>
      <c r="AX778" s="12" t="s">
        <v>80</v>
      </c>
      <c r="AY778" s="151" t="s">
        <v>130</v>
      </c>
    </row>
    <row r="779" spans="2:65" s="12" customFormat="1" ht="11.25">
      <c r="B779" s="150"/>
      <c r="D779" s="144" t="s">
        <v>143</v>
      </c>
      <c r="E779" s="151" t="s">
        <v>1</v>
      </c>
      <c r="F779" s="152" t="s">
        <v>281</v>
      </c>
      <c r="H779" s="151" t="s">
        <v>1</v>
      </c>
      <c r="I779" s="153"/>
      <c r="L779" s="150"/>
      <c r="M779" s="154"/>
      <c r="T779" s="155"/>
      <c r="AT779" s="151" t="s">
        <v>143</v>
      </c>
      <c r="AU779" s="151" t="s">
        <v>90</v>
      </c>
      <c r="AV779" s="12" t="s">
        <v>88</v>
      </c>
      <c r="AW779" s="12" t="s">
        <v>36</v>
      </c>
      <c r="AX779" s="12" t="s">
        <v>80</v>
      </c>
      <c r="AY779" s="151" t="s">
        <v>130</v>
      </c>
    </row>
    <row r="780" spans="2:65" s="12" customFormat="1" ht="11.25">
      <c r="B780" s="150"/>
      <c r="D780" s="144" t="s">
        <v>143</v>
      </c>
      <c r="E780" s="151" t="s">
        <v>1</v>
      </c>
      <c r="F780" s="152" t="s">
        <v>741</v>
      </c>
      <c r="H780" s="151" t="s">
        <v>1</v>
      </c>
      <c r="I780" s="153"/>
      <c r="L780" s="150"/>
      <c r="M780" s="154"/>
      <c r="T780" s="155"/>
      <c r="AT780" s="151" t="s">
        <v>143</v>
      </c>
      <c r="AU780" s="151" t="s">
        <v>90</v>
      </c>
      <c r="AV780" s="12" t="s">
        <v>88</v>
      </c>
      <c r="AW780" s="12" t="s">
        <v>36</v>
      </c>
      <c r="AX780" s="12" t="s">
        <v>80</v>
      </c>
      <c r="AY780" s="151" t="s">
        <v>130</v>
      </c>
    </row>
    <row r="781" spans="2:65" s="13" customFormat="1" ht="11.25">
      <c r="B781" s="156"/>
      <c r="D781" s="144" t="s">
        <v>143</v>
      </c>
      <c r="E781" s="157" t="s">
        <v>1</v>
      </c>
      <c r="F781" s="158" t="s">
        <v>186</v>
      </c>
      <c r="H781" s="159">
        <v>6</v>
      </c>
      <c r="I781" s="160"/>
      <c r="L781" s="156"/>
      <c r="M781" s="161"/>
      <c r="T781" s="162"/>
      <c r="AT781" s="157" t="s">
        <v>143</v>
      </c>
      <c r="AU781" s="157" t="s">
        <v>90</v>
      </c>
      <c r="AV781" s="13" t="s">
        <v>90</v>
      </c>
      <c r="AW781" s="13" t="s">
        <v>36</v>
      </c>
      <c r="AX781" s="13" t="s">
        <v>80</v>
      </c>
      <c r="AY781" s="157" t="s">
        <v>130</v>
      </c>
    </row>
    <row r="782" spans="2:65" s="12" customFormat="1" ht="11.25">
      <c r="B782" s="150"/>
      <c r="D782" s="144" t="s">
        <v>143</v>
      </c>
      <c r="E782" s="151" t="s">
        <v>1</v>
      </c>
      <c r="F782" s="152" t="s">
        <v>742</v>
      </c>
      <c r="H782" s="151" t="s">
        <v>1</v>
      </c>
      <c r="I782" s="153"/>
      <c r="L782" s="150"/>
      <c r="M782" s="154"/>
      <c r="T782" s="155"/>
      <c r="AT782" s="151" t="s">
        <v>143</v>
      </c>
      <c r="AU782" s="151" t="s">
        <v>90</v>
      </c>
      <c r="AV782" s="12" t="s">
        <v>88</v>
      </c>
      <c r="AW782" s="12" t="s">
        <v>36</v>
      </c>
      <c r="AX782" s="12" t="s">
        <v>80</v>
      </c>
      <c r="AY782" s="151" t="s">
        <v>130</v>
      </c>
    </row>
    <row r="783" spans="2:65" s="13" customFormat="1" ht="11.25">
      <c r="B783" s="156"/>
      <c r="D783" s="144" t="s">
        <v>143</v>
      </c>
      <c r="E783" s="157" t="s">
        <v>1</v>
      </c>
      <c r="F783" s="158" t="s">
        <v>90</v>
      </c>
      <c r="H783" s="159">
        <v>2</v>
      </c>
      <c r="I783" s="160"/>
      <c r="L783" s="156"/>
      <c r="M783" s="161"/>
      <c r="T783" s="162"/>
      <c r="AT783" s="157" t="s">
        <v>143</v>
      </c>
      <c r="AU783" s="157" t="s">
        <v>90</v>
      </c>
      <c r="AV783" s="13" t="s">
        <v>90</v>
      </c>
      <c r="AW783" s="13" t="s">
        <v>36</v>
      </c>
      <c r="AX783" s="13" t="s">
        <v>80</v>
      </c>
      <c r="AY783" s="157" t="s">
        <v>130</v>
      </c>
    </row>
    <row r="784" spans="2:65" s="12" customFormat="1" ht="11.25">
      <c r="B784" s="150"/>
      <c r="D784" s="144" t="s">
        <v>143</v>
      </c>
      <c r="E784" s="151" t="s">
        <v>1</v>
      </c>
      <c r="F784" s="152" t="s">
        <v>743</v>
      </c>
      <c r="H784" s="151" t="s">
        <v>1</v>
      </c>
      <c r="I784" s="153"/>
      <c r="L784" s="150"/>
      <c r="M784" s="154"/>
      <c r="T784" s="155"/>
      <c r="AT784" s="151" t="s">
        <v>143</v>
      </c>
      <c r="AU784" s="151" t="s">
        <v>90</v>
      </c>
      <c r="AV784" s="12" t="s">
        <v>88</v>
      </c>
      <c r="AW784" s="12" t="s">
        <v>36</v>
      </c>
      <c r="AX784" s="12" t="s">
        <v>80</v>
      </c>
      <c r="AY784" s="151" t="s">
        <v>130</v>
      </c>
    </row>
    <row r="785" spans="2:65" s="13" customFormat="1" ht="11.25">
      <c r="B785" s="156"/>
      <c r="D785" s="144" t="s">
        <v>143</v>
      </c>
      <c r="E785" s="157" t="s">
        <v>1</v>
      </c>
      <c r="F785" s="158" t="s">
        <v>88</v>
      </c>
      <c r="H785" s="159">
        <v>1</v>
      </c>
      <c r="I785" s="160"/>
      <c r="L785" s="156"/>
      <c r="M785" s="161"/>
      <c r="T785" s="162"/>
      <c r="AT785" s="157" t="s">
        <v>143</v>
      </c>
      <c r="AU785" s="157" t="s">
        <v>90</v>
      </c>
      <c r="AV785" s="13" t="s">
        <v>90</v>
      </c>
      <c r="AW785" s="13" t="s">
        <v>36</v>
      </c>
      <c r="AX785" s="13" t="s">
        <v>80</v>
      </c>
      <c r="AY785" s="157" t="s">
        <v>130</v>
      </c>
    </row>
    <row r="786" spans="2:65" s="14" customFormat="1" ht="11.25">
      <c r="B786" s="163"/>
      <c r="D786" s="144" t="s">
        <v>143</v>
      </c>
      <c r="E786" s="164" t="s">
        <v>1</v>
      </c>
      <c r="F786" s="165" t="s">
        <v>152</v>
      </c>
      <c r="H786" s="166">
        <v>9</v>
      </c>
      <c r="I786" s="167"/>
      <c r="L786" s="163"/>
      <c r="M786" s="168"/>
      <c r="T786" s="169"/>
      <c r="AT786" s="164" t="s">
        <v>143</v>
      </c>
      <c r="AU786" s="164" t="s">
        <v>90</v>
      </c>
      <c r="AV786" s="14" t="s">
        <v>137</v>
      </c>
      <c r="AW786" s="14" t="s">
        <v>36</v>
      </c>
      <c r="AX786" s="14" t="s">
        <v>88</v>
      </c>
      <c r="AY786" s="164" t="s">
        <v>130</v>
      </c>
    </row>
    <row r="787" spans="2:65" s="1" customFormat="1" ht="16.5" customHeight="1">
      <c r="B787" s="31"/>
      <c r="C787" s="131" t="s">
        <v>744</v>
      </c>
      <c r="D787" s="131" t="s">
        <v>132</v>
      </c>
      <c r="E787" s="132" t="s">
        <v>745</v>
      </c>
      <c r="F787" s="133" t="s">
        <v>746</v>
      </c>
      <c r="G787" s="134" t="s">
        <v>170</v>
      </c>
      <c r="H787" s="135">
        <v>33</v>
      </c>
      <c r="I787" s="136"/>
      <c r="J787" s="137">
        <f>ROUND(I787*H787,2)</f>
        <v>0</v>
      </c>
      <c r="K787" s="133" t="s">
        <v>136</v>
      </c>
      <c r="L787" s="31"/>
      <c r="M787" s="138" t="s">
        <v>1</v>
      </c>
      <c r="N787" s="139" t="s">
        <v>45</v>
      </c>
      <c r="P787" s="140">
        <f>O787*H787</f>
        <v>0</v>
      </c>
      <c r="Q787" s="140">
        <v>0</v>
      </c>
      <c r="R787" s="140">
        <f>Q787*H787</f>
        <v>0</v>
      </c>
      <c r="S787" s="140">
        <v>0</v>
      </c>
      <c r="T787" s="141">
        <f>S787*H787</f>
        <v>0</v>
      </c>
      <c r="AR787" s="142" t="s">
        <v>137</v>
      </c>
      <c r="AT787" s="142" t="s">
        <v>132</v>
      </c>
      <c r="AU787" s="142" t="s">
        <v>90</v>
      </c>
      <c r="AY787" s="16" t="s">
        <v>130</v>
      </c>
      <c r="BE787" s="143">
        <f>IF(N787="základní",J787,0)</f>
        <v>0</v>
      </c>
      <c r="BF787" s="143">
        <f>IF(N787="snížená",J787,0)</f>
        <v>0</v>
      </c>
      <c r="BG787" s="143">
        <f>IF(N787="zákl. přenesená",J787,0)</f>
        <v>0</v>
      </c>
      <c r="BH787" s="143">
        <f>IF(N787="sníž. přenesená",J787,0)</f>
        <v>0</v>
      </c>
      <c r="BI787" s="143">
        <f>IF(N787="nulová",J787,0)</f>
        <v>0</v>
      </c>
      <c r="BJ787" s="16" t="s">
        <v>88</v>
      </c>
      <c r="BK787" s="143">
        <f>ROUND(I787*H787,2)</f>
        <v>0</v>
      </c>
      <c r="BL787" s="16" t="s">
        <v>137</v>
      </c>
      <c r="BM787" s="142" t="s">
        <v>747</v>
      </c>
    </row>
    <row r="788" spans="2:65" s="1" customFormat="1" ht="11.25">
      <c r="B788" s="31"/>
      <c r="D788" s="144" t="s">
        <v>139</v>
      </c>
      <c r="F788" s="145" t="s">
        <v>748</v>
      </c>
      <c r="I788" s="146"/>
      <c r="L788" s="31"/>
      <c r="M788" s="147"/>
      <c r="T788" s="55"/>
      <c r="AT788" s="16" t="s">
        <v>139</v>
      </c>
      <c r="AU788" s="16" t="s">
        <v>90</v>
      </c>
    </row>
    <row r="789" spans="2:65" s="1" customFormat="1" ht="11.25">
      <c r="B789" s="31"/>
      <c r="D789" s="148" t="s">
        <v>141</v>
      </c>
      <c r="F789" s="149" t="s">
        <v>749</v>
      </c>
      <c r="I789" s="146"/>
      <c r="L789" s="31"/>
      <c r="M789" s="147"/>
      <c r="T789" s="55"/>
      <c r="AT789" s="16" t="s">
        <v>141</v>
      </c>
      <c r="AU789" s="16" t="s">
        <v>90</v>
      </c>
    </row>
    <row r="790" spans="2:65" s="12" customFormat="1" ht="11.25">
      <c r="B790" s="150"/>
      <c r="D790" s="144" t="s">
        <v>143</v>
      </c>
      <c r="E790" s="151" t="s">
        <v>1</v>
      </c>
      <c r="F790" s="152" t="s">
        <v>750</v>
      </c>
      <c r="H790" s="151" t="s">
        <v>1</v>
      </c>
      <c r="I790" s="153"/>
      <c r="L790" s="150"/>
      <c r="M790" s="154"/>
      <c r="T790" s="155"/>
      <c r="AT790" s="151" t="s">
        <v>143</v>
      </c>
      <c r="AU790" s="151" t="s">
        <v>90</v>
      </c>
      <c r="AV790" s="12" t="s">
        <v>88</v>
      </c>
      <c r="AW790" s="12" t="s">
        <v>36</v>
      </c>
      <c r="AX790" s="12" t="s">
        <v>80</v>
      </c>
      <c r="AY790" s="151" t="s">
        <v>130</v>
      </c>
    </row>
    <row r="791" spans="2:65" s="12" customFormat="1" ht="11.25">
      <c r="B791" s="150"/>
      <c r="D791" s="144" t="s">
        <v>143</v>
      </c>
      <c r="E791" s="151" t="s">
        <v>1</v>
      </c>
      <c r="F791" s="152" t="s">
        <v>148</v>
      </c>
      <c r="H791" s="151" t="s">
        <v>1</v>
      </c>
      <c r="I791" s="153"/>
      <c r="L791" s="150"/>
      <c r="M791" s="154"/>
      <c r="T791" s="155"/>
      <c r="AT791" s="151" t="s">
        <v>143</v>
      </c>
      <c r="AU791" s="151" t="s">
        <v>90</v>
      </c>
      <c r="AV791" s="12" t="s">
        <v>88</v>
      </c>
      <c r="AW791" s="12" t="s">
        <v>36</v>
      </c>
      <c r="AX791" s="12" t="s">
        <v>80</v>
      </c>
      <c r="AY791" s="151" t="s">
        <v>130</v>
      </c>
    </row>
    <row r="792" spans="2:65" s="13" customFormat="1" ht="11.25">
      <c r="B792" s="156"/>
      <c r="D792" s="144" t="s">
        <v>143</v>
      </c>
      <c r="E792" s="157" t="s">
        <v>1</v>
      </c>
      <c r="F792" s="158" t="s">
        <v>399</v>
      </c>
      <c r="H792" s="159">
        <v>33</v>
      </c>
      <c r="I792" s="160"/>
      <c r="L792" s="156"/>
      <c r="M792" s="161"/>
      <c r="T792" s="162"/>
      <c r="AT792" s="157" t="s">
        <v>143</v>
      </c>
      <c r="AU792" s="157" t="s">
        <v>90</v>
      </c>
      <c r="AV792" s="13" t="s">
        <v>90</v>
      </c>
      <c r="AW792" s="13" t="s">
        <v>36</v>
      </c>
      <c r="AX792" s="13" t="s">
        <v>80</v>
      </c>
      <c r="AY792" s="157" t="s">
        <v>130</v>
      </c>
    </row>
    <row r="793" spans="2:65" s="14" customFormat="1" ht="11.25">
      <c r="B793" s="163"/>
      <c r="D793" s="144" t="s">
        <v>143</v>
      </c>
      <c r="E793" s="164" t="s">
        <v>1</v>
      </c>
      <c r="F793" s="165" t="s">
        <v>152</v>
      </c>
      <c r="H793" s="166">
        <v>33</v>
      </c>
      <c r="I793" s="167"/>
      <c r="L793" s="163"/>
      <c r="M793" s="168"/>
      <c r="T793" s="169"/>
      <c r="AT793" s="164" t="s">
        <v>143</v>
      </c>
      <c r="AU793" s="164" t="s">
        <v>90</v>
      </c>
      <c r="AV793" s="14" t="s">
        <v>137</v>
      </c>
      <c r="AW793" s="14" t="s">
        <v>36</v>
      </c>
      <c r="AX793" s="14" t="s">
        <v>88</v>
      </c>
      <c r="AY793" s="164" t="s">
        <v>130</v>
      </c>
    </row>
    <row r="794" spans="2:65" s="1" customFormat="1" ht="21.75" customHeight="1">
      <c r="B794" s="31"/>
      <c r="C794" s="131" t="s">
        <v>751</v>
      </c>
      <c r="D794" s="131" t="s">
        <v>132</v>
      </c>
      <c r="E794" s="132" t="s">
        <v>752</v>
      </c>
      <c r="F794" s="133" t="s">
        <v>753</v>
      </c>
      <c r="G794" s="134" t="s">
        <v>170</v>
      </c>
      <c r="H794" s="135">
        <v>120</v>
      </c>
      <c r="I794" s="136"/>
      <c r="J794" s="137">
        <f>ROUND(I794*H794,2)</f>
        <v>0</v>
      </c>
      <c r="K794" s="133" t="s">
        <v>136</v>
      </c>
      <c r="L794" s="31"/>
      <c r="M794" s="138" t="s">
        <v>1</v>
      </c>
      <c r="N794" s="139" t="s">
        <v>45</v>
      </c>
      <c r="P794" s="140">
        <f>O794*H794</f>
        <v>0</v>
      </c>
      <c r="Q794" s="140">
        <v>0</v>
      </c>
      <c r="R794" s="140">
        <f>Q794*H794</f>
        <v>0</v>
      </c>
      <c r="S794" s="140">
        <v>0</v>
      </c>
      <c r="T794" s="141">
        <f>S794*H794</f>
        <v>0</v>
      </c>
      <c r="AR794" s="142" t="s">
        <v>137</v>
      </c>
      <c r="AT794" s="142" t="s">
        <v>132</v>
      </c>
      <c r="AU794" s="142" t="s">
        <v>90</v>
      </c>
      <c r="AY794" s="16" t="s">
        <v>130</v>
      </c>
      <c r="BE794" s="143">
        <f>IF(N794="základní",J794,0)</f>
        <v>0</v>
      </c>
      <c r="BF794" s="143">
        <f>IF(N794="snížená",J794,0)</f>
        <v>0</v>
      </c>
      <c r="BG794" s="143">
        <f>IF(N794="zákl. přenesená",J794,0)</f>
        <v>0</v>
      </c>
      <c r="BH794" s="143">
        <f>IF(N794="sníž. přenesená",J794,0)</f>
        <v>0</v>
      </c>
      <c r="BI794" s="143">
        <f>IF(N794="nulová",J794,0)</f>
        <v>0</v>
      </c>
      <c r="BJ794" s="16" t="s">
        <v>88</v>
      </c>
      <c r="BK794" s="143">
        <f>ROUND(I794*H794,2)</f>
        <v>0</v>
      </c>
      <c r="BL794" s="16" t="s">
        <v>137</v>
      </c>
      <c r="BM794" s="142" t="s">
        <v>754</v>
      </c>
    </row>
    <row r="795" spans="2:65" s="1" customFormat="1" ht="11.25">
      <c r="B795" s="31"/>
      <c r="D795" s="144" t="s">
        <v>139</v>
      </c>
      <c r="F795" s="145" t="s">
        <v>755</v>
      </c>
      <c r="I795" s="146"/>
      <c r="L795" s="31"/>
      <c r="M795" s="147"/>
      <c r="T795" s="55"/>
      <c r="AT795" s="16" t="s">
        <v>139</v>
      </c>
      <c r="AU795" s="16" t="s">
        <v>90</v>
      </c>
    </row>
    <row r="796" spans="2:65" s="1" customFormat="1" ht="11.25">
      <c r="B796" s="31"/>
      <c r="D796" s="148" t="s">
        <v>141</v>
      </c>
      <c r="F796" s="149" t="s">
        <v>756</v>
      </c>
      <c r="I796" s="146"/>
      <c r="L796" s="31"/>
      <c r="M796" s="147"/>
      <c r="T796" s="55"/>
      <c r="AT796" s="16" t="s">
        <v>141</v>
      </c>
      <c r="AU796" s="16" t="s">
        <v>90</v>
      </c>
    </row>
    <row r="797" spans="2:65" s="12" customFormat="1" ht="11.25">
      <c r="B797" s="150"/>
      <c r="D797" s="144" t="s">
        <v>143</v>
      </c>
      <c r="E797" s="151" t="s">
        <v>1</v>
      </c>
      <c r="F797" s="152" t="s">
        <v>750</v>
      </c>
      <c r="H797" s="151" t="s">
        <v>1</v>
      </c>
      <c r="I797" s="153"/>
      <c r="L797" s="150"/>
      <c r="M797" s="154"/>
      <c r="T797" s="155"/>
      <c r="AT797" s="151" t="s">
        <v>143</v>
      </c>
      <c r="AU797" s="151" t="s">
        <v>90</v>
      </c>
      <c r="AV797" s="12" t="s">
        <v>88</v>
      </c>
      <c r="AW797" s="12" t="s">
        <v>36</v>
      </c>
      <c r="AX797" s="12" t="s">
        <v>80</v>
      </c>
      <c r="AY797" s="151" t="s">
        <v>130</v>
      </c>
    </row>
    <row r="798" spans="2:65" s="12" customFormat="1" ht="11.25">
      <c r="B798" s="150"/>
      <c r="D798" s="144" t="s">
        <v>143</v>
      </c>
      <c r="E798" s="151" t="s">
        <v>1</v>
      </c>
      <c r="F798" s="152" t="s">
        <v>145</v>
      </c>
      <c r="H798" s="151" t="s">
        <v>1</v>
      </c>
      <c r="I798" s="153"/>
      <c r="L798" s="150"/>
      <c r="M798" s="154"/>
      <c r="T798" s="155"/>
      <c r="AT798" s="151" t="s">
        <v>143</v>
      </c>
      <c r="AU798" s="151" t="s">
        <v>90</v>
      </c>
      <c r="AV798" s="12" t="s">
        <v>88</v>
      </c>
      <c r="AW798" s="12" t="s">
        <v>36</v>
      </c>
      <c r="AX798" s="12" t="s">
        <v>80</v>
      </c>
      <c r="AY798" s="151" t="s">
        <v>130</v>
      </c>
    </row>
    <row r="799" spans="2:65" s="13" customFormat="1" ht="11.25">
      <c r="B799" s="156"/>
      <c r="D799" s="144" t="s">
        <v>143</v>
      </c>
      <c r="E799" s="157" t="s">
        <v>1</v>
      </c>
      <c r="F799" s="158" t="s">
        <v>362</v>
      </c>
      <c r="H799" s="159">
        <v>110</v>
      </c>
      <c r="I799" s="160"/>
      <c r="L799" s="156"/>
      <c r="M799" s="161"/>
      <c r="T799" s="162"/>
      <c r="AT799" s="157" t="s">
        <v>143</v>
      </c>
      <c r="AU799" s="157" t="s">
        <v>90</v>
      </c>
      <c r="AV799" s="13" t="s">
        <v>90</v>
      </c>
      <c r="AW799" s="13" t="s">
        <v>36</v>
      </c>
      <c r="AX799" s="13" t="s">
        <v>80</v>
      </c>
      <c r="AY799" s="157" t="s">
        <v>130</v>
      </c>
    </row>
    <row r="800" spans="2:65" s="12" customFormat="1" ht="11.25">
      <c r="B800" s="150"/>
      <c r="D800" s="144" t="s">
        <v>143</v>
      </c>
      <c r="E800" s="151" t="s">
        <v>1</v>
      </c>
      <c r="F800" s="152" t="s">
        <v>271</v>
      </c>
      <c r="H800" s="151" t="s">
        <v>1</v>
      </c>
      <c r="I800" s="153"/>
      <c r="L800" s="150"/>
      <c r="M800" s="154"/>
      <c r="T800" s="155"/>
      <c r="AT800" s="151" t="s">
        <v>143</v>
      </c>
      <c r="AU800" s="151" t="s">
        <v>90</v>
      </c>
      <c r="AV800" s="12" t="s">
        <v>88</v>
      </c>
      <c r="AW800" s="12" t="s">
        <v>36</v>
      </c>
      <c r="AX800" s="12" t="s">
        <v>80</v>
      </c>
      <c r="AY800" s="151" t="s">
        <v>130</v>
      </c>
    </row>
    <row r="801" spans="2:65" s="13" customFormat="1" ht="11.25">
      <c r="B801" s="156"/>
      <c r="D801" s="144" t="s">
        <v>143</v>
      </c>
      <c r="E801" s="157" t="s">
        <v>1</v>
      </c>
      <c r="F801" s="158" t="s">
        <v>220</v>
      </c>
      <c r="H801" s="159">
        <v>10</v>
      </c>
      <c r="I801" s="160"/>
      <c r="L801" s="156"/>
      <c r="M801" s="161"/>
      <c r="T801" s="162"/>
      <c r="AT801" s="157" t="s">
        <v>143</v>
      </c>
      <c r="AU801" s="157" t="s">
        <v>90</v>
      </c>
      <c r="AV801" s="13" t="s">
        <v>90</v>
      </c>
      <c r="AW801" s="13" t="s">
        <v>36</v>
      </c>
      <c r="AX801" s="13" t="s">
        <v>80</v>
      </c>
      <c r="AY801" s="157" t="s">
        <v>130</v>
      </c>
    </row>
    <row r="802" spans="2:65" s="14" customFormat="1" ht="11.25">
      <c r="B802" s="163"/>
      <c r="D802" s="144" t="s">
        <v>143</v>
      </c>
      <c r="E802" s="164" t="s">
        <v>1</v>
      </c>
      <c r="F802" s="165" t="s">
        <v>152</v>
      </c>
      <c r="H802" s="166">
        <v>120</v>
      </c>
      <c r="I802" s="167"/>
      <c r="L802" s="163"/>
      <c r="M802" s="168"/>
      <c r="T802" s="169"/>
      <c r="AT802" s="164" t="s">
        <v>143</v>
      </c>
      <c r="AU802" s="164" t="s">
        <v>90</v>
      </c>
      <c r="AV802" s="14" t="s">
        <v>137</v>
      </c>
      <c r="AW802" s="14" t="s">
        <v>36</v>
      </c>
      <c r="AX802" s="14" t="s">
        <v>88</v>
      </c>
      <c r="AY802" s="164" t="s">
        <v>130</v>
      </c>
    </row>
    <row r="803" spans="2:65" s="1" customFormat="1" ht="24.2" customHeight="1">
      <c r="B803" s="31"/>
      <c r="C803" s="131" t="s">
        <v>757</v>
      </c>
      <c r="D803" s="131" t="s">
        <v>132</v>
      </c>
      <c r="E803" s="132" t="s">
        <v>758</v>
      </c>
      <c r="F803" s="133" t="s">
        <v>759</v>
      </c>
      <c r="G803" s="134" t="s">
        <v>170</v>
      </c>
      <c r="H803" s="135">
        <v>153</v>
      </c>
      <c r="I803" s="136"/>
      <c r="J803" s="137">
        <f>ROUND(I803*H803,2)</f>
        <v>0</v>
      </c>
      <c r="K803" s="133" t="s">
        <v>136</v>
      </c>
      <c r="L803" s="31"/>
      <c r="M803" s="138" t="s">
        <v>1</v>
      </c>
      <c r="N803" s="139" t="s">
        <v>45</v>
      </c>
      <c r="P803" s="140">
        <f>O803*H803</f>
        <v>0</v>
      </c>
      <c r="Q803" s="140">
        <v>0</v>
      </c>
      <c r="R803" s="140">
        <f>Q803*H803</f>
        <v>0</v>
      </c>
      <c r="S803" s="140">
        <v>0</v>
      </c>
      <c r="T803" s="141">
        <f>S803*H803</f>
        <v>0</v>
      </c>
      <c r="AR803" s="142" t="s">
        <v>137</v>
      </c>
      <c r="AT803" s="142" t="s">
        <v>132</v>
      </c>
      <c r="AU803" s="142" t="s">
        <v>90</v>
      </c>
      <c r="AY803" s="16" t="s">
        <v>130</v>
      </c>
      <c r="BE803" s="143">
        <f>IF(N803="základní",J803,0)</f>
        <v>0</v>
      </c>
      <c r="BF803" s="143">
        <f>IF(N803="snížená",J803,0)</f>
        <v>0</v>
      </c>
      <c r="BG803" s="143">
        <f>IF(N803="zákl. přenesená",J803,0)</f>
        <v>0</v>
      </c>
      <c r="BH803" s="143">
        <f>IF(N803="sníž. přenesená",J803,0)</f>
        <v>0</v>
      </c>
      <c r="BI803" s="143">
        <f>IF(N803="nulová",J803,0)</f>
        <v>0</v>
      </c>
      <c r="BJ803" s="16" t="s">
        <v>88</v>
      </c>
      <c r="BK803" s="143">
        <f>ROUND(I803*H803,2)</f>
        <v>0</v>
      </c>
      <c r="BL803" s="16" t="s">
        <v>137</v>
      </c>
      <c r="BM803" s="142" t="s">
        <v>760</v>
      </c>
    </row>
    <row r="804" spans="2:65" s="1" customFormat="1" ht="11.25">
      <c r="B804" s="31"/>
      <c r="D804" s="144" t="s">
        <v>139</v>
      </c>
      <c r="F804" s="145" t="s">
        <v>759</v>
      </c>
      <c r="I804" s="146"/>
      <c r="L804" s="31"/>
      <c r="M804" s="147"/>
      <c r="T804" s="55"/>
      <c r="AT804" s="16" t="s">
        <v>139</v>
      </c>
      <c r="AU804" s="16" t="s">
        <v>90</v>
      </c>
    </row>
    <row r="805" spans="2:65" s="1" customFormat="1" ht="11.25">
      <c r="B805" s="31"/>
      <c r="D805" s="148" t="s">
        <v>141</v>
      </c>
      <c r="F805" s="149" t="s">
        <v>761</v>
      </c>
      <c r="I805" s="146"/>
      <c r="L805" s="31"/>
      <c r="M805" s="147"/>
      <c r="T805" s="55"/>
      <c r="AT805" s="16" t="s">
        <v>141</v>
      </c>
      <c r="AU805" s="16" t="s">
        <v>90</v>
      </c>
    </row>
    <row r="806" spans="2:65" s="12" customFormat="1" ht="11.25">
      <c r="B806" s="150"/>
      <c r="D806" s="144" t="s">
        <v>143</v>
      </c>
      <c r="E806" s="151" t="s">
        <v>1</v>
      </c>
      <c r="F806" s="152" t="s">
        <v>750</v>
      </c>
      <c r="H806" s="151" t="s">
        <v>1</v>
      </c>
      <c r="I806" s="153"/>
      <c r="L806" s="150"/>
      <c r="M806" s="154"/>
      <c r="T806" s="155"/>
      <c r="AT806" s="151" t="s">
        <v>143</v>
      </c>
      <c r="AU806" s="151" t="s">
        <v>90</v>
      </c>
      <c r="AV806" s="12" t="s">
        <v>88</v>
      </c>
      <c r="AW806" s="12" t="s">
        <v>36</v>
      </c>
      <c r="AX806" s="12" t="s">
        <v>80</v>
      </c>
      <c r="AY806" s="151" t="s">
        <v>130</v>
      </c>
    </row>
    <row r="807" spans="2:65" s="12" customFormat="1" ht="11.25">
      <c r="B807" s="150"/>
      <c r="D807" s="144" t="s">
        <v>143</v>
      </c>
      <c r="E807" s="151" t="s">
        <v>1</v>
      </c>
      <c r="F807" s="152" t="s">
        <v>145</v>
      </c>
      <c r="H807" s="151" t="s">
        <v>1</v>
      </c>
      <c r="I807" s="153"/>
      <c r="L807" s="150"/>
      <c r="M807" s="154"/>
      <c r="T807" s="155"/>
      <c r="AT807" s="151" t="s">
        <v>143</v>
      </c>
      <c r="AU807" s="151" t="s">
        <v>90</v>
      </c>
      <c r="AV807" s="12" t="s">
        <v>88</v>
      </c>
      <c r="AW807" s="12" t="s">
        <v>36</v>
      </c>
      <c r="AX807" s="12" t="s">
        <v>80</v>
      </c>
      <c r="AY807" s="151" t="s">
        <v>130</v>
      </c>
    </row>
    <row r="808" spans="2:65" s="13" customFormat="1" ht="11.25">
      <c r="B808" s="156"/>
      <c r="D808" s="144" t="s">
        <v>143</v>
      </c>
      <c r="E808" s="157" t="s">
        <v>1</v>
      </c>
      <c r="F808" s="158" t="s">
        <v>362</v>
      </c>
      <c r="H808" s="159">
        <v>110</v>
      </c>
      <c r="I808" s="160"/>
      <c r="L808" s="156"/>
      <c r="M808" s="161"/>
      <c r="T808" s="162"/>
      <c r="AT808" s="157" t="s">
        <v>143</v>
      </c>
      <c r="AU808" s="157" t="s">
        <v>90</v>
      </c>
      <c r="AV808" s="13" t="s">
        <v>90</v>
      </c>
      <c r="AW808" s="13" t="s">
        <v>36</v>
      </c>
      <c r="AX808" s="13" t="s">
        <v>80</v>
      </c>
      <c r="AY808" s="157" t="s">
        <v>130</v>
      </c>
    </row>
    <row r="809" spans="2:65" s="12" customFormat="1" ht="11.25">
      <c r="B809" s="150"/>
      <c r="D809" s="144" t="s">
        <v>143</v>
      </c>
      <c r="E809" s="151" t="s">
        <v>1</v>
      </c>
      <c r="F809" s="152" t="s">
        <v>148</v>
      </c>
      <c r="H809" s="151" t="s">
        <v>1</v>
      </c>
      <c r="I809" s="153"/>
      <c r="L809" s="150"/>
      <c r="M809" s="154"/>
      <c r="T809" s="155"/>
      <c r="AT809" s="151" t="s">
        <v>143</v>
      </c>
      <c r="AU809" s="151" t="s">
        <v>90</v>
      </c>
      <c r="AV809" s="12" t="s">
        <v>88</v>
      </c>
      <c r="AW809" s="12" t="s">
        <v>36</v>
      </c>
      <c r="AX809" s="12" t="s">
        <v>80</v>
      </c>
      <c r="AY809" s="151" t="s">
        <v>130</v>
      </c>
    </row>
    <row r="810" spans="2:65" s="13" customFormat="1" ht="11.25">
      <c r="B810" s="156"/>
      <c r="D810" s="144" t="s">
        <v>143</v>
      </c>
      <c r="E810" s="157" t="s">
        <v>1</v>
      </c>
      <c r="F810" s="158" t="s">
        <v>399</v>
      </c>
      <c r="H810" s="159">
        <v>33</v>
      </c>
      <c r="I810" s="160"/>
      <c r="L810" s="156"/>
      <c r="M810" s="161"/>
      <c r="T810" s="162"/>
      <c r="AT810" s="157" t="s">
        <v>143</v>
      </c>
      <c r="AU810" s="157" t="s">
        <v>90</v>
      </c>
      <c r="AV810" s="13" t="s">
        <v>90</v>
      </c>
      <c r="AW810" s="13" t="s">
        <v>36</v>
      </c>
      <c r="AX810" s="13" t="s">
        <v>80</v>
      </c>
      <c r="AY810" s="157" t="s">
        <v>130</v>
      </c>
    </row>
    <row r="811" spans="2:65" s="12" customFormat="1" ht="11.25">
      <c r="B811" s="150"/>
      <c r="D811" s="144" t="s">
        <v>143</v>
      </c>
      <c r="E811" s="151" t="s">
        <v>1</v>
      </c>
      <c r="F811" s="152" t="s">
        <v>271</v>
      </c>
      <c r="H811" s="151" t="s">
        <v>1</v>
      </c>
      <c r="I811" s="153"/>
      <c r="L811" s="150"/>
      <c r="M811" s="154"/>
      <c r="T811" s="155"/>
      <c r="AT811" s="151" t="s">
        <v>143</v>
      </c>
      <c r="AU811" s="151" t="s">
        <v>90</v>
      </c>
      <c r="AV811" s="12" t="s">
        <v>88</v>
      </c>
      <c r="AW811" s="12" t="s">
        <v>36</v>
      </c>
      <c r="AX811" s="12" t="s">
        <v>80</v>
      </c>
      <c r="AY811" s="151" t="s">
        <v>130</v>
      </c>
    </row>
    <row r="812" spans="2:65" s="13" customFormat="1" ht="11.25">
      <c r="B812" s="156"/>
      <c r="D812" s="144" t="s">
        <v>143</v>
      </c>
      <c r="E812" s="157" t="s">
        <v>1</v>
      </c>
      <c r="F812" s="158" t="s">
        <v>220</v>
      </c>
      <c r="H812" s="159">
        <v>10</v>
      </c>
      <c r="I812" s="160"/>
      <c r="L812" s="156"/>
      <c r="M812" s="161"/>
      <c r="T812" s="162"/>
      <c r="AT812" s="157" t="s">
        <v>143</v>
      </c>
      <c r="AU812" s="157" t="s">
        <v>90</v>
      </c>
      <c r="AV812" s="13" t="s">
        <v>90</v>
      </c>
      <c r="AW812" s="13" t="s">
        <v>36</v>
      </c>
      <c r="AX812" s="13" t="s">
        <v>80</v>
      </c>
      <c r="AY812" s="157" t="s">
        <v>130</v>
      </c>
    </row>
    <row r="813" spans="2:65" s="14" customFormat="1" ht="11.25">
      <c r="B813" s="163"/>
      <c r="D813" s="144" t="s">
        <v>143</v>
      </c>
      <c r="E813" s="164" t="s">
        <v>1</v>
      </c>
      <c r="F813" s="165" t="s">
        <v>152</v>
      </c>
      <c r="H813" s="166">
        <v>153</v>
      </c>
      <c r="I813" s="167"/>
      <c r="L813" s="163"/>
      <c r="M813" s="168"/>
      <c r="T813" s="169"/>
      <c r="AT813" s="164" t="s">
        <v>143</v>
      </c>
      <c r="AU813" s="164" t="s">
        <v>90</v>
      </c>
      <c r="AV813" s="14" t="s">
        <v>137</v>
      </c>
      <c r="AW813" s="14" t="s">
        <v>36</v>
      </c>
      <c r="AX813" s="14" t="s">
        <v>88</v>
      </c>
      <c r="AY813" s="164" t="s">
        <v>130</v>
      </c>
    </row>
    <row r="814" spans="2:65" s="1" customFormat="1" ht="24.2" customHeight="1">
      <c r="B814" s="31"/>
      <c r="C814" s="131" t="s">
        <v>762</v>
      </c>
      <c r="D814" s="131" t="s">
        <v>132</v>
      </c>
      <c r="E814" s="132" t="s">
        <v>763</v>
      </c>
      <c r="F814" s="133" t="s">
        <v>764</v>
      </c>
      <c r="G814" s="134" t="s">
        <v>215</v>
      </c>
      <c r="H814" s="135">
        <v>2</v>
      </c>
      <c r="I814" s="136"/>
      <c r="J814" s="137">
        <f>ROUND(I814*H814,2)</f>
        <v>0</v>
      </c>
      <c r="K814" s="133" t="s">
        <v>136</v>
      </c>
      <c r="L814" s="31"/>
      <c r="M814" s="138" t="s">
        <v>1</v>
      </c>
      <c r="N814" s="139" t="s">
        <v>45</v>
      </c>
      <c r="P814" s="140">
        <f>O814*H814</f>
        <v>0</v>
      </c>
      <c r="Q814" s="140">
        <v>0.45937</v>
      </c>
      <c r="R814" s="140">
        <f>Q814*H814</f>
        <v>0.91874</v>
      </c>
      <c r="S814" s="140">
        <v>0</v>
      </c>
      <c r="T814" s="141">
        <f>S814*H814</f>
        <v>0</v>
      </c>
      <c r="AR814" s="142" t="s">
        <v>137</v>
      </c>
      <c r="AT814" s="142" t="s">
        <v>132</v>
      </c>
      <c r="AU814" s="142" t="s">
        <v>90</v>
      </c>
      <c r="AY814" s="16" t="s">
        <v>130</v>
      </c>
      <c r="BE814" s="143">
        <f>IF(N814="základní",J814,0)</f>
        <v>0</v>
      </c>
      <c r="BF814" s="143">
        <f>IF(N814="snížená",J814,0)</f>
        <v>0</v>
      </c>
      <c r="BG814" s="143">
        <f>IF(N814="zákl. přenesená",J814,0)</f>
        <v>0</v>
      </c>
      <c r="BH814" s="143">
        <f>IF(N814="sníž. přenesená",J814,0)</f>
        <v>0</v>
      </c>
      <c r="BI814" s="143">
        <f>IF(N814="nulová",J814,0)</f>
        <v>0</v>
      </c>
      <c r="BJ814" s="16" t="s">
        <v>88</v>
      </c>
      <c r="BK814" s="143">
        <f>ROUND(I814*H814,2)</f>
        <v>0</v>
      </c>
      <c r="BL814" s="16" t="s">
        <v>137</v>
      </c>
      <c r="BM814" s="142" t="s">
        <v>765</v>
      </c>
    </row>
    <row r="815" spans="2:65" s="1" customFormat="1" ht="19.5">
      <c r="B815" s="31"/>
      <c r="D815" s="144" t="s">
        <v>139</v>
      </c>
      <c r="F815" s="145" t="s">
        <v>766</v>
      </c>
      <c r="I815" s="146"/>
      <c r="L815" s="31"/>
      <c r="M815" s="147"/>
      <c r="T815" s="55"/>
      <c r="AT815" s="16" t="s">
        <v>139</v>
      </c>
      <c r="AU815" s="16" t="s">
        <v>90</v>
      </c>
    </row>
    <row r="816" spans="2:65" s="1" customFormat="1" ht="11.25">
      <c r="B816" s="31"/>
      <c r="D816" s="148" t="s">
        <v>141</v>
      </c>
      <c r="F816" s="149" t="s">
        <v>767</v>
      </c>
      <c r="I816" s="146"/>
      <c r="L816" s="31"/>
      <c r="M816" s="147"/>
      <c r="T816" s="55"/>
      <c r="AT816" s="16" t="s">
        <v>141</v>
      </c>
      <c r="AU816" s="16" t="s">
        <v>90</v>
      </c>
    </row>
    <row r="817" spans="2:65" s="12" customFormat="1" ht="11.25">
      <c r="B817" s="150"/>
      <c r="D817" s="144" t="s">
        <v>143</v>
      </c>
      <c r="E817" s="151" t="s">
        <v>1</v>
      </c>
      <c r="F817" s="152" t="s">
        <v>750</v>
      </c>
      <c r="H817" s="151" t="s">
        <v>1</v>
      </c>
      <c r="I817" s="153"/>
      <c r="L817" s="150"/>
      <c r="M817" s="154"/>
      <c r="T817" s="155"/>
      <c r="AT817" s="151" t="s">
        <v>143</v>
      </c>
      <c r="AU817" s="151" t="s">
        <v>90</v>
      </c>
      <c r="AV817" s="12" t="s">
        <v>88</v>
      </c>
      <c r="AW817" s="12" t="s">
        <v>36</v>
      </c>
      <c r="AX817" s="12" t="s">
        <v>80</v>
      </c>
      <c r="AY817" s="151" t="s">
        <v>130</v>
      </c>
    </row>
    <row r="818" spans="2:65" s="12" customFormat="1" ht="11.25">
      <c r="B818" s="150"/>
      <c r="D818" s="144" t="s">
        <v>143</v>
      </c>
      <c r="E818" s="151" t="s">
        <v>1</v>
      </c>
      <c r="F818" s="152" t="s">
        <v>145</v>
      </c>
      <c r="H818" s="151" t="s">
        <v>1</v>
      </c>
      <c r="I818" s="153"/>
      <c r="L818" s="150"/>
      <c r="M818" s="154"/>
      <c r="T818" s="155"/>
      <c r="AT818" s="151" t="s">
        <v>143</v>
      </c>
      <c r="AU818" s="151" t="s">
        <v>90</v>
      </c>
      <c r="AV818" s="12" t="s">
        <v>88</v>
      </c>
      <c r="AW818" s="12" t="s">
        <v>36</v>
      </c>
      <c r="AX818" s="12" t="s">
        <v>80</v>
      </c>
      <c r="AY818" s="151" t="s">
        <v>130</v>
      </c>
    </row>
    <row r="819" spans="2:65" s="13" customFormat="1" ht="11.25">
      <c r="B819" s="156"/>
      <c r="D819" s="144" t="s">
        <v>143</v>
      </c>
      <c r="E819" s="157" t="s">
        <v>1</v>
      </c>
      <c r="F819" s="158" t="s">
        <v>90</v>
      </c>
      <c r="H819" s="159">
        <v>2</v>
      </c>
      <c r="I819" s="160"/>
      <c r="L819" s="156"/>
      <c r="M819" s="161"/>
      <c r="T819" s="162"/>
      <c r="AT819" s="157" t="s">
        <v>143</v>
      </c>
      <c r="AU819" s="157" t="s">
        <v>90</v>
      </c>
      <c r="AV819" s="13" t="s">
        <v>90</v>
      </c>
      <c r="AW819" s="13" t="s">
        <v>36</v>
      </c>
      <c r="AX819" s="13" t="s">
        <v>80</v>
      </c>
      <c r="AY819" s="157" t="s">
        <v>130</v>
      </c>
    </row>
    <row r="820" spans="2:65" s="14" customFormat="1" ht="11.25">
      <c r="B820" s="163"/>
      <c r="D820" s="144" t="s">
        <v>143</v>
      </c>
      <c r="E820" s="164" t="s">
        <v>1</v>
      </c>
      <c r="F820" s="165" t="s">
        <v>152</v>
      </c>
      <c r="H820" s="166">
        <v>2</v>
      </c>
      <c r="I820" s="167"/>
      <c r="L820" s="163"/>
      <c r="M820" s="168"/>
      <c r="T820" s="169"/>
      <c r="AT820" s="164" t="s">
        <v>143</v>
      </c>
      <c r="AU820" s="164" t="s">
        <v>90</v>
      </c>
      <c r="AV820" s="14" t="s">
        <v>137</v>
      </c>
      <c r="AW820" s="14" t="s">
        <v>36</v>
      </c>
      <c r="AX820" s="14" t="s">
        <v>88</v>
      </c>
      <c r="AY820" s="164" t="s">
        <v>130</v>
      </c>
    </row>
    <row r="821" spans="2:65" s="1" customFormat="1" ht="21.75" customHeight="1">
      <c r="B821" s="31"/>
      <c r="C821" s="131" t="s">
        <v>768</v>
      </c>
      <c r="D821" s="131" t="s">
        <v>132</v>
      </c>
      <c r="E821" s="132" t="s">
        <v>769</v>
      </c>
      <c r="F821" s="133" t="s">
        <v>770</v>
      </c>
      <c r="G821" s="134" t="s">
        <v>215</v>
      </c>
      <c r="H821" s="135">
        <v>9</v>
      </c>
      <c r="I821" s="136"/>
      <c r="J821" s="137">
        <f>ROUND(I821*H821,2)</f>
        <v>0</v>
      </c>
      <c r="K821" s="133" t="s">
        <v>136</v>
      </c>
      <c r="L821" s="31"/>
      <c r="M821" s="138" t="s">
        <v>1</v>
      </c>
      <c r="N821" s="139" t="s">
        <v>45</v>
      </c>
      <c r="P821" s="140">
        <f>O821*H821</f>
        <v>0</v>
      </c>
      <c r="Q821" s="140">
        <v>0</v>
      </c>
      <c r="R821" s="140">
        <f>Q821*H821</f>
        <v>0</v>
      </c>
      <c r="S821" s="140">
        <v>7.6800000000000002E-3</v>
      </c>
      <c r="T821" s="141">
        <f>S821*H821</f>
        <v>6.9120000000000001E-2</v>
      </c>
      <c r="AR821" s="142" t="s">
        <v>137</v>
      </c>
      <c r="AT821" s="142" t="s">
        <v>132</v>
      </c>
      <c r="AU821" s="142" t="s">
        <v>90</v>
      </c>
      <c r="AY821" s="16" t="s">
        <v>130</v>
      </c>
      <c r="BE821" s="143">
        <f>IF(N821="základní",J821,0)</f>
        <v>0</v>
      </c>
      <c r="BF821" s="143">
        <f>IF(N821="snížená",J821,0)</f>
        <v>0</v>
      </c>
      <c r="BG821" s="143">
        <f>IF(N821="zákl. přenesená",J821,0)</f>
        <v>0</v>
      </c>
      <c r="BH821" s="143">
        <f>IF(N821="sníž. přenesená",J821,0)</f>
        <v>0</v>
      </c>
      <c r="BI821" s="143">
        <f>IF(N821="nulová",J821,0)</f>
        <v>0</v>
      </c>
      <c r="BJ821" s="16" t="s">
        <v>88</v>
      </c>
      <c r="BK821" s="143">
        <f>ROUND(I821*H821,2)</f>
        <v>0</v>
      </c>
      <c r="BL821" s="16" t="s">
        <v>137</v>
      </c>
      <c r="BM821" s="142" t="s">
        <v>771</v>
      </c>
    </row>
    <row r="822" spans="2:65" s="1" customFormat="1" ht="19.5">
      <c r="B822" s="31"/>
      <c r="D822" s="144" t="s">
        <v>139</v>
      </c>
      <c r="F822" s="145" t="s">
        <v>772</v>
      </c>
      <c r="I822" s="146"/>
      <c r="L822" s="31"/>
      <c r="M822" s="147"/>
      <c r="T822" s="55"/>
      <c r="AT822" s="16" t="s">
        <v>139</v>
      </c>
      <c r="AU822" s="16" t="s">
        <v>90</v>
      </c>
    </row>
    <row r="823" spans="2:65" s="1" customFormat="1" ht="11.25">
      <c r="B823" s="31"/>
      <c r="D823" s="148" t="s">
        <v>141</v>
      </c>
      <c r="F823" s="149" t="s">
        <v>773</v>
      </c>
      <c r="I823" s="146"/>
      <c r="L823" s="31"/>
      <c r="M823" s="147"/>
      <c r="T823" s="55"/>
      <c r="AT823" s="16" t="s">
        <v>141</v>
      </c>
      <c r="AU823" s="16" t="s">
        <v>90</v>
      </c>
    </row>
    <row r="824" spans="2:65" s="12" customFormat="1" ht="11.25">
      <c r="B824" s="150"/>
      <c r="D824" s="144" t="s">
        <v>143</v>
      </c>
      <c r="E824" s="151" t="s">
        <v>1</v>
      </c>
      <c r="F824" s="152" t="s">
        <v>750</v>
      </c>
      <c r="H824" s="151" t="s">
        <v>1</v>
      </c>
      <c r="I824" s="153"/>
      <c r="L824" s="150"/>
      <c r="M824" s="154"/>
      <c r="T824" s="155"/>
      <c r="AT824" s="151" t="s">
        <v>143</v>
      </c>
      <c r="AU824" s="151" t="s">
        <v>90</v>
      </c>
      <c r="AV824" s="12" t="s">
        <v>88</v>
      </c>
      <c r="AW824" s="12" t="s">
        <v>36</v>
      </c>
      <c r="AX824" s="12" t="s">
        <v>80</v>
      </c>
      <c r="AY824" s="151" t="s">
        <v>130</v>
      </c>
    </row>
    <row r="825" spans="2:65" s="12" customFormat="1" ht="11.25">
      <c r="B825" s="150"/>
      <c r="D825" s="144" t="s">
        <v>143</v>
      </c>
      <c r="E825" s="151" t="s">
        <v>1</v>
      </c>
      <c r="F825" s="152" t="s">
        <v>281</v>
      </c>
      <c r="H825" s="151" t="s">
        <v>1</v>
      </c>
      <c r="I825" s="153"/>
      <c r="L825" s="150"/>
      <c r="M825" s="154"/>
      <c r="T825" s="155"/>
      <c r="AT825" s="151" t="s">
        <v>143</v>
      </c>
      <c r="AU825" s="151" t="s">
        <v>90</v>
      </c>
      <c r="AV825" s="12" t="s">
        <v>88</v>
      </c>
      <c r="AW825" s="12" t="s">
        <v>36</v>
      </c>
      <c r="AX825" s="12" t="s">
        <v>80</v>
      </c>
      <c r="AY825" s="151" t="s">
        <v>130</v>
      </c>
    </row>
    <row r="826" spans="2:65" s="13" customFormat="1" ht="11.25">
      <c r="B826" s="156"/>
      <c r="D826" s="144" t="s">
        <v>143</v>
      </c>
      <c r="E826" s="157" t="s">
        <v>1</v>
      </c>
      <c r="F826" s="158" t="s">
        <v>212</v>
      </c>
      <c r="H826" s="159">
        <v>9</v>
      </c>
      <c r="I826" s="160"/>
      <c r="L826" s="156"/>
      <c r="M826" s="161"/>
      <c r="T826" s="162"/>
      <c r="AT826" s="157" t="s">
        <v>143</v>
      </c>
      <c r="AU826" s="157" t="s">
        <v>90</v>
      </c>
      <c r="AV826" s="13" t="s">
        <v>90</v>
      </c>
      <c r="AW826" s="13" t="s">
        <v>36</v>
      </c>
      <c r="AX826" s="13" t="s">
        <v>88</v>
      </c>
      <c r="AY826" s="157" t="s">
        <v>130</v>
      </c>
    </row>
    <row r="827" spans="2:65" s="1" customFormat="1" ht="24.2" customHeight="1">
      <c r="B827" s="31"/>
      <c r="C827" s="131" t="s">
        <v>774</v>
      </c>
      <c r="D827" s="131" t="s">
        <v>132</v>
      </c>
      <c r="E827" s="132" t="s">
        <v>775</v>
      </c>
      <c r="F827" s="133" t="s">
        <v>776</v>
      </c>
      <c r="G827" s="134" t="s">
        <v>215</v>
      </c>
      <c r="H827" s="135">
        <v>3</v>
      </c>
      <c r="I827" s="136"/>
      <c r="J827" s="137">
        <f>ROUND(I827*H827,2)</f>
        <v>0</v>
      </c>
      <c r="K827" s="133" t="s">
        <v>136</v>
      </c>
      <c r="L827" s="31"/>
      <c r="M827" s="138" t="s">
        <v>1</v>
      </c>
      <c r="N827" s="139" t="s">
        <v>45</v>
      </c>
      <c r="P827" s="140">
        <f>O827*H827</f>
        <v>0</v>
      </c>
      <c r="Q827" s="140">
        <v>0</v>
      </c>
      <c r="R827" s="140">
        <f>Q827*H827</f>
        <v>0</v>
      </c>
      <c r="S827" s="140">
        <v>2.2599999999999999E-2</v>
      </c>
      <c r="T827" s="141">
        <f>S827*H827</f>
        <v>6.7799999999999999E-2</v>
      </c>
      <c r="AR827" s="142" t="s">
        <v>137</v>
      </c>
      <c r="AT827" s="142" t="s">
        <v>132</v>
      </c>
      <c r="AU827" s="142" t="s">
        <v>90</v>
      </c>
      <c r="AY827" s="16" t="s">
        <v>130</v>
      </c>
      <c r="BE827" s="143">
        <f>IF(N827="základní",J827,0)</f>
        <v>0</v>
      </c>
      <c r="BF827" s="143">
        <f>IF(N827="snížená",J827,0)</f>
        <v>0</v>
      </c>
      <c r="BG827" s="143">
        <f>IF(N827="zákl. přenesená",J827,0)</f>
        <v>0</v>
      </c>
      <c r="BH827" s="143">
        <f>IF(N827="sníž. přenesená",J827,0)</f>
        <v>0</v>
      </c>
      <c r="BI827" s="143">
        <f>IF(N827="nulová",J827,0)</f>
        <v>0</v>
      </c>
      <c r="BJ827" s="16" t="s">
        <v>88</v>
      </c>
      <c r="BK827" s="143">
        <f>ROUND(I827*H827,2)</f>
        <v>0</v>
      </c>
      <c r="BL827" s="16" t="s">
        <v>137</v>
      </c>
      <c r="BM827" s="142" t="s">
        <v>777</v>
      </c>
    </row>
    <row r="828" spans="2:65" s="1" customFormat="1" ht="19.5">
      <c r="B828" s="31"/>
      <c r="D828" s="144" t="s">
        <v>139</v>
      </c>
      <c r="F828" s="145" t="s">
        <v>778</v>
      </c>
      <c r="I828" s="146"/>
      <c r="L828" s="31"/>
      <c r="M828" s="147"/>
      <c r="T828" s="55"/>
      <c r="AT828" s="16" t="s">
        <v>139</v>
      </c>
      <c r="AU828" s="16" t="s">
        <v>90</v>
      </c>
    </row>
    <row r="829" spans="2:65" s="1" customFormat="1" ht="11.25">
      <c r="B829" s="31"/>
      <c r="D829" s="148" t="s">
        <v>141</v>
      </c>
      <c r="F829" s="149" t="s">
        <v>779</v>
      </c>
      <c r="I829" s="146"/>
      <c r="L829" s="31"/>
      <c r="M829" s="147"/>
      <c r="T829" s="55"/>
      <c r="AT829" s="16" t="s">
        <v>141</v>
      </c>
      <c r="AU829" s="16" t="s">
        <v>90</v>
      </c>
    </row>
    <row r="830" spans="2:65" s="12" customFormat="1" ht="11.25">
      <c r="B830" s="150"/>
      <c r="D830" s="144" t="s">
        <v>143</v>
      </c>
      <c r="E830" s="151" t="s">
        <v>1</v>
      </c>
      <c r="F830" s="152" t="s">
        <v>750</v>
      </c>
      <c r="H830" s="151" t="s">
        <v>1</v>
      </c>
      <c r="I830" s="153"/>
      <c r="L830" s="150"/>
      <c r="M830" s="154"/>
      <c r="T830" s="155"/>
      <c r="AT830" s="151" t="s">
        <v>143</v>
      </c>
      <c r="AU830" s="151" t="s">
        <v>90</v>
      </c>
      <c r="AV830" s="12" t="s">
        <v>88</v>
      </c>
      <c r="AW830" s="12" t="s">
        <v>36</v>
      </c>
      <c r="AX830" s="12" t="s">
        <v>80</v>
      </c>
      <c r="AY830" s="151" t="s">
        <v>130</v>
      </c>
    </row>
    <row r="831" spans="2:65" s="12" customFormat="1" ht="11.25">
      <c r="B831" s="150"/>
      <c r="D831" s="144" t="s">
        <v>143</v>
      </c>
      <c r="E831" s="151" t="s">
        <v>1</v>
      </c>
      <c r="F831" s="152" t="s">
        <v>145</v>
      </c>
      <c r="H831" s="151" t="s">
        <v>1</v>
      </c>
      <c r="I831" s="153"/>
      <c r="L831" s="150"/>
      <c r="M831" s="154"/>
      <c r="T831" s="155"/>
      <c r="AT831" s="151" t="s">
        <v>143</v>
      </c>
      <c r="AU831" s="151" t="s">
        <v>90</v>
      </c>
      <c r="AV831" s="12" t="s">
        <v>88</v>
      </c>
      <c r="AW831" s="12" t="s">
        <v>36</v>
      </c>
      <c r="AX831" s="12" t="s">
        <v>80</v>
      </c>
      <c r="AY831" s="151" t="s">
        <v>130</v>
      </c>
    </row>
    <row r="832" spans="2:65" s="13" customFormat="1" ht="11.25">
      <c r="B832" s="156"/>
      <c r="D832" s="144" t="s">
        <v>143</v>
      </c>
      <c r="E832" s="157" t="s">
        <v>1</v>
      </c>
      <c r="F832" s="158" t="s">
        <v>159</v>
      </c>
      <c r="H832" s="159">
        <v>3</v>
      </c>
      <c r="I832" s="160"/>
      <c r="L832" s="156"/>
      <c r="M832" s="161"/>
      <c r="T832" s="162"/>
      <c r="AT832" s="157" t="s">
        <v>143</v>
      </c>
      <c r="AU832" s="157" t="s">
        <v>90</v>
      </c>
      <c r="AV832" s="13" t="s">
        <v>90</v>
      </c>
      <c r="AW832" s="13" t="s">
        <v>36</v>
      </c>
      <c r="AX832" s="13" t="s">
        <v>88</v>
      </c>
      <c r="AY832" s="157" t="s">
        <v>130</v>
      </c>
    </row>
    <row r="833" spans="2:65" s="1" customFormat="1" ht="21.75" customHeight="1">
      <c r="B833" s="31"/>
      <c r="C833" s="131" t="s">
        <v>780</v>
      </c>
      <c r="D833" s="131" t="s">
        <v>132</v>
      </c>
      <c r="E833" s="132" t="s">
        <v>781</v>
      </c>
      <c r="F833" s="133" t="s">
        <v>782</v>
      </c>
      <c r="G833" s="134" t="s">
        <v>215</v>
      </c>
      <c r="H833" s="135">
        <v>3</v>
      </c>
      <c r="I833" s="136"/>
      <c r="J833" s="137">
        <f>ROUND(I833*H833,2)</f>
        <v>0</v>
      </c>
      <c r="K833" s="133" t="s">
        <v>136</v>
      </c>
      <c r="L833" s="31"/>
      <c r="M833" s="138" t="s">
        <v>1</v>
      </c>
      <c r="N833" s="139" t="s">
        <v>45</v>
      </c>
      <c r="P833" s="140">
        <f>O833*H833</f>
        <v>0</v>
      </c>
      <c r="Q833" s="140">
        <v>0</v>
      </c>
      <c r="R833" s="140">
        <f>Q833*H833</f>
        <v>0</v>
      </c>
      <c r="S833" s="140">
        <v>3.3000000000000002E-2</v>
      </c>
      <c r="T833" s="141">
        <f>S833*H833</f>
        <v>9.9000000000000005E-2</v>
      </c>
      <c r="AR833" s="142" t="s">
        <v>137</v>
      </c>
      <c r="AT833" s="142" t="s">
        <v>132</v>
      </c>
      <c r="AU833" s="142" t="s">
        <v>90</v>
      </c>
      <c r="AY833" s="16" t="s">
        <v>130</v>
      </c>
      <c r="BE833" s="143">
        <f>IF(N833="základní",J833,0)</f>
        <v>0</v>
      </c>
      <c r="BF833" s="143">
        <f>IF(N833="snížená",J833,0)</f>
        <v>0</v>
      </c>
      <c r="BG833" s="143">
        <f>IF(N833="zákl. přenesená",J833,0)</f>
        <v>0</v>
      </c>
      <c r="BH833" s="143">
        <f>IF(N833="sníž. přenesená",J833,0)</f>
        <v>0</v>
      </c>
      <c r="BI833" s="143">
        <f>IF(N833="nulová",J833,0)</f>
        <v>0</v>
      </c>
      <c r="BJ833" s="16" t="s">
        <v>88</v>
      </c>
      <c r="BK833" s="143">
        <f>ROUND(I833*H833,2)</f>
        <v>0</v>
      </c>
      <c r="BL833" s="16" t="s">
        <v>137</v>
      </c>
      <c r="BM833" s="142" t="s">
        <v>783</v>
      </c>
    </row>
    <row r="834" spans="2:65" s="1" customFormat="1" ht="19.5">
      <c r="B834" s="31"/>
      <c r="D834" s="144" t="s">
        <v>139</v>
      </c>
      <c r="F834" s="145" t="s">
        <v>784</v>
      </c>
      <c r="I834" s="146"/>
      <c r="L834" s="31"/>
      <c r="M834" s="147"/>
      <c r="T834" s="55"/>
      <c r="AT834" s="16" t="s">
        <v>139</v>
      </c>
      <c r="AU834" s="16" t="s">
        <v>90</v>
      </c>
    </row>
    <row r="835" spans="2:65" s="1" customFormat="1" ht="11.25">
      <c r="B835" s="31"/>
      <c r="D835" s="148" t="s">
        <v>141</v>
      </c>
      <c r="F835" s="149" t="s">
        <v>785</v>
      </c>
      <c r="I835" s="146"/>
      <c r="L835" s="31"/>
      <c r="M835" s="147"/>
      <c r="T835" s="55"/>
      <c r="AT835" s="16" t="s">
        <v>141</v>
      </c>
      <c r="AU835" s="16" t="s">
        <v>90</v>
      </c>
    </row>
    <row r="836" spans="2:65" s="12" customFormat="1" ht="11.25">
      <c r="B836" s="150"/>
      <c r="D836" s="144" t="s">
        <v>143</v>
      </c>
      <c r="E836" s="151" t="s">
        <v>1</v>
      </c>
      <c r="F836" s="152" t="s">
        <v>786</v>
      </c>
      <c r="H836" s="151" t="s">
        <v>1</v>
      </c>
      <c r="I836" s="153"/>
      <c r="L836" s="150"/>
      <c r="M836" s="154"/>
      <c r="T836" s="155"/>
      <c r="AT836" s="151" t="s">
        <v>143</v>
      </c>
      <c r="AU836" s="151" t="s">
        <v>90</v>
      </c>
      <c r="AV836" s="12" t="s">
        <v>88</v>
      </c>
      <c r="AW836" s="12" t="s">
        <v>36</v>
      </c>
      <c r="AX836" s="12" t="s">
        <v>80</v>
      </c>
      <c r="AY836" s="151" t="s">
        <v>130</v>
      </c>
    </row>
    <row r="837" spans="2:65" s="12" customFormat="1" ht="11.25">
      <c r="B837" s="150"/>
      <c r="D837" s="144" t="s">
        <v>143</v>
      </c>
      <c r="E837" s="151" t="s">
        <v>1</v>
      </c>
      <c r="F837" s="152" t="s">
        <v>145</v>
      </c>
      <c r="H837" s="151" t="s">
        <v>1</v>
      </c>
      <c r="I837" s="153"/>
      <c r="L837" s="150"/>
      <c r="M837" s="154"/>
      <c r="T837" s="155"/>
      <c r="AT837" s="151" t="s">
        <v>143</v>
      </c>
      <c r="AU837" s="151" t="s">
        <v>90</v>
      </c>
      <c r="AV837" s="12" t="s">
        <v>88</v>
      </c>
      <c r="AW837" s="12" t="s">
        <v>36</v>
      </c>
      <c r="AX837" s="12" t="s">
        <v>80</v>
      </c>
      <c r="AY837" s="151" t="s">
        <v>130</v>
      </c>
    </row>
    <row r="838" spans="2:65" s="13" customFormat="1" ht="11.25">
      <c r="B838" s="156"/>
      <c r="D838" s="144" t="s">
        <v>143</v>
      </c>
      <c r="E838" s="157" t="s">
        <v>1</v>
      </c>
      <c r="F838" s="158" t="s">
        <v>159</v>
      </c>
      <c r="H838" s="159">
        <v>3</v>
      </c>
      <c r="I838" s="160"/>
      <c r="L838" s="156"/>
      <c r="M838" s="161"/>
      <c r="T838" s="162"/>
      <c r="AT838" s="157" t="s">
        <v>143</v>
      </c>
      <c r="AU838" s="157" t="s">
        <v>90</v>
      </c>
      <c r="AV838" s="13" t="s">
        <v>90</v>
      </c>
      <c r="AW838" s="13" t="s">
        <v>36</v>
      </c>
      <c r="AX838" s="13" t="s">
        <v>80</v>
      </c>
      <c r="AY838" s="157" t="s">
        <v>130</v>
      </c>
    </row>
    <row r="839" spans="2:65" s="14" customFormat="1" ht="11.25">
      <c r="B839" s="163"/>
      <c r="D839" s="144" t="s">
        <v>143</v>
      </c>
      <c r="E839" s="164" t="s">
        <v>1</v>
      </c>
      <c r="F839" s="165" t="s">
        <v>152</v>
      </c>
      <c r="H839" s="166">
        <v>3</v>
      </c>
      <c r="I839" s="167"/>
      <c r="L839" s="163"/>
      <c r="M839" s="168"/>
      <c r="T839" s="169"/>
      <c r="AT839" s="164" t="s">
        <v>143</v>
      </c>
      <c r="AU839" s="164" t="s">
        <v>90</v>
      </c>
      <c r="AV839" s="14" t="s">
        <v>137</v>
      </c>
      <c r="AW839" s="14" t="s">
        <v>36</v>
      </c>
      <c r="AX839" s="14" t="s">
        <v>88</v>
      </c>
      <c r="AY839" s="164" t="s">
        <v>130</v>
      </c>
    </row>
    <row r="840" spans="2:65" s="1" customFormat="1" ht="24.2" customHeight="1">
      <c r="B840" s="31"/>
      <c r="C840" s="131" t="s">
        <v>787</v>
      </c>
      <c r="D840" s="131" t="s">
        <v>132</v>
      </c>
      <c r="E840" s="132" t="s">
        <v>788</v>
      </c>
      <c r="F840" s="133" t="s">
        <v>789</v>
      </c>
      <c r="G840" s="134" t="s">
        <v>215</v>
      </c>
      <c r="H840" s="135">
        <v>15</v>
      </c>
      <c r="I840" s="136"/>
      <c r="J840" s="137">
        <f>ROUND(I840*H840,2)</f>
        <v>0</v>
      </c>
      <c r="K840" s="133" t="s">
        <v>136</v>
      </c>
      <c r="L840" s="31"/>
      <c r="M840" s="138" t="s">
        <v>1</v>
      </c>
      <c r="N840" s="139" t="s">
        <v>45</v>
      </c>
      <c r="P840" s="140">
        <f>O840*H840</f>
        <v>0</v>
      </c>
      <c r="Q840" s="140">
        <v>0</v>
      </c>
      <c r="R840" s="140">
        <f>Q840*H840</f>
        <v>0</v>
      </c>
      <c r="S840" s="140">
        <v>0.05</v>
      </c>
      <c r="T840" s="141">
        <f>S840*H840</f>
        <v>0.75</v>
      </c>
      <c r="AR840" s="142" t="s">
        <v>137</v>
      </c>
      <c r="AT840" s="142" t="s">
        <v>132</v>
      </c>
      <c r="AU840" s="142" t="s">
        <v>90</v>
      </c>
      <c r="AY840" s="16" t="s">
        <v>130</v>
      </c>
      <c r="BE840" s="143">
        <f>IF(N840="základní",J840,0)</f>
        <v>0</v>
      </c>
      <c r="BF840" s="143">
        <f>IF(N840="snížená",J840,0)</f>
        <v>0</v>
      </c>
      <c r="BG840" s="143">
        <f>IF(N840="zákl. přenesená",J840,0)</f>
        <v>0</v>
      </c>
      <c r="BH840" s="143">
        <f>IF(N840="sníž. přenesená",J840,0)</f>
        <v>0</v>
      </c>
      <c r="BI840" s="143">
        <f>IF(N840="nulová",J840,0)</f>
        <v>0</v>
      </c>
      <c r="BJ840" s="16" t="s">
        <v>88</v>
      </c>
      <c r="BK840" s="143">
        <f>ROUND(I840*H840,2)</f>
        <v>0</v>
      </c>
      <c r="BL840" s="16" t="s">
        <v>137</v>
      </c>
      <c r="BM840" s="142" t="s">
        <v>790</v>
      </c>
    </row>
    <row r="841" spans="2:65" s="1" customFormat="1" ht="19.5">
      <c r="B841" s="31"/>
      <c r="D841" s="144" t="s">
        <v>139</v>
      </c>
      <c r="F841" s="145" t="s">
        <v>791</v>
      </c>
      <c r="I841" s="146"/>
      <c r="L841" s="31"/>
      <c r="M841" s="147"/>
      <c r="T841" s="55"/>
      <c r="AT841" s="16" t="s">
        <v>139</v>
      </c>
      <c r="AU841" s="16" t="s">
        <v>90</v>
      </c>
    </row>
    <row r="842" spans="2:65" s="1" customFormat="1" ht="11.25">
      <c r="B842" s="31"/>
      <c r="D842" s="148" t="s">
        <v>141</v>
      </c>
      <c r="F842" s="149" t="s">
        <v>792</v>
      </c>
      <c r="I842" s="146"/>
      <c r="L842" s="31"/>
      <c r="M842" s="147"/>
      <c r="T842" s="55"/>
      <c r="AT842" s="16" t="s">
        <v>141</v>
      </c>
      <c r="AU842" s="16" t="s">
        <v>90</v>
      </c>
    </row>
    <row r="843" spans="2:65" s="12" customFormat="1" ht="11.25">
      <c r="B843" s="150"/>
      <c r="D843" s="144" t="s">
        <v>143</v>
      </c>
      <c r="E843" s="151" t="s">
        <v>1</v>
      </c>
      <c r="F843" s="152" t="s">
        <v>786</v>
      </c>
      <c r="H843" s="151" t="s">
        <v>1</v>
      </c>
      <c r="I843" s="153"/>
      <c r="L843" s="150"/>
      <c r="M843" s="154"/>
      <c r="T843" s="155"/>
      <c r="AT843" s="151" t="s">
        <v>143</v>
      </c>
      <c r="AU843" s="151" t="s">
        <v>90</v>
      </c>
      <c r="AV843" s="12" t="s">
        <v>88</v>
      </c>
      <c r="AW843" s="12" t="s">
        <v>36</v>
      </c>
      <c r="AX843" s="12" t="s">
        <v>80</v>
      </c>
      <c r="AY843" s="151" t="s">
        <v>130</v>
      </c>
    </row>
    <row r="844" spans="2:65" s="12" customFormat="1" ht="11.25">
      <c r="B844" s="150"/>
      <c r="D844" s="144" t="s">
        <v>143</v>
      </c>
      <c r="E844" s="151" t="s">
        <v>1</v>
      </c>
      <c r="F844" s="152" t="s">
        <v>793</v>
      </c>
      <c r="H844" s="151" t="s">
        <v>1</v>
      </c>
      <c r="I844" s="153"/>
      <c r="L844" s="150"/>
      <c r="M844" s="154"/>
      <c r="T844" s="155"/>
      <c r="AT844" s="151" t="s">
        <v>143</v>
      </c>
      <c r="AU844" s="151" t="s">
        <v>90</v>
      </c>
      <c r="AV844" s="12" t="s">
        <v>88</v>
      </c>
      <c r="AW844" s="12" t="s">
        <v>36</v>
      </c>
      <c r="AX844" s="12" t="s">
        <v>80</v>
      </c>
      <c r="AY844" s="151" t="s">
        <v>130</v>
      </c>
    </row>
    <row r="845" spans="2:65" s="13" customFormat="1" ht="11.25">
      <c r="B845" s="156"/>
      <c r="D845" s="144" t="s">
        <v>143</v>
      </c>
      <c r="E845" s="157" t="s">
        <v>1</v>
      </c>
      <c r="F845" s="158" t="s">
        <v>159</v>
      </c>
      <c r="H845" s="159">
        <v>3</v>
      </c>
      <c r="I845" s="160"/>
      <c r="L845" s="156"/>
      <c r="M845" s="161"/>
      <c r="T845" s="162"/>
      <c r="AT845" s="157" t="s">
        <v>143</v>
      </c>
      <c r="AU845" s="157" t="s">
        <v>90</v>
      </c>
      <c r="AV845" s="13" t="s">
        <v>90</v>
      </c>
      <c r="AW845" s="13" t="s">
        <v>36</v>
      </c>
      <c r="AX845" s="13" t="s">
        <v>80</v>
      </c>
      <c r="AY845" s="157" t="s">
        <v>130</v>
      </c>
    </row>
    <row r="846" spans="2:65" s="12" customFormat="1" ht="11.25">
      <c r="B846" s="150"/>
      <c r="D846" s="144" t="s">
        <v>143</v>
      </c>
      <c r="E846" s="151" t="s">
        <v>1</v>
      </c>
      <c r="F846" s="152" t="s">
        <v>794</v>
      </c>
      <c r="H846" s="151" t="s">
        <v>1</v>
      </c>
      <c r="I846" s="153"/>
      <c r="L846" s="150"/>
      <c r="M846" s="154"/>
      <c r="T846" s="155"/>
      <c r="AT846" s="151" t="s">
        <v>143</v>
      </c>
      <c r="AU846" s="151" t="s">
        <v>90</v>
      </c>
      <c r="AV846" s="12" t="s">
        <v>88</v>
      </c>
      <c r="AW846" s="12" t="s">
        <v>36</v>
      </c>
      <c r="AX846" s="12" t="s">
        <v>80</v>
      </c>
      <c r="AY846" s="151" t="s">
        <v>130</v>
      </c>
    </row>
    <row r="847" spans="2:65" s="13" customFormat="1" ht="11.25">
      <c r="B847" s="156"/>
      <c r="D847" s="144" t="s">
        <v>143</v>
      </c>
      <c r="E847" s="157" t="s">
        <v>1</v>
      </c>
      <c r="F847" s="158" t="s">
        <v>159</v>
      </c>
      <c r="H847" s="159">
        <v>3</v>
      </c>
      <c r="I847" s="160"/>
      <c r="L847" s="156"/>
      <c r="M847" s="161"/>
      <c r="T847" s="162"/>
      <c r="AT847" s="157" t="s">
        <v>143</v>
      </c>
      <c r="AU847" s="157" t="s">
        <v>90</v>
      </c>
      <c r="AV847" s="13" t="s">
        <v>90</v>
      </c>
      <c r="AW847" s="13" t="s">
        <v>36</v>
      </c>
      <c r="AX847" s="13" t="s">
        <v>80</v>
      </c>
      <c r="AY847" s="157" t="s">
        <v>130</v>
      </c>
    </row>
    <row r="848" spans="2:65" s="12" customFormat="1" ht="11.25">
      <c r="B848" s="150"/>
      <c r="D848" s="144" t="s">
        <v>143</v>
      </c>
      <c r="E848" s="151" t="s">
        <v>1</v>
      </c>
      <c r="F848" s="152" t="s">
        <v>203</v>
      </c>
      <c r="H848" s="151" t="s">
        <v>1</v>
      </c>
      <c r="I848" s="153"/>
      <c r="L848" s="150"/>
      <c r="M848" s="154"/>
      <c r="T848" s="155"/>
      <c r="AT848" s="151" t="s">
        <v>143</v>
      </c>
      <c r="AU848" s="151" t="s">
        <v>90</v>
      </c>
      <c r="AV848" s="12" t="s">
        <v>88</v>
      </c>
      <c r="AW848" s="12" t="s">
        <v>36</v>
      </c>
      <c r="AX848" s="12" t="s">
        <v>80</v>
      </c>
      <c r="AY848" s="151" t="s">
        <v>130</v>
      </c>
    </row>
    <row r="849" spans="2:65" s="13" customFormat="1" ht="11.25">
      <c r="B849" s="156"/>
      <c r="D849" s="144" t="s">
        <v>143</v>
      </c>
      <c r="E849" s="157" t="s">
        <v>1</v>
      </c>
      <c r="F849" s="158" t="s">
        <v>212</v>
      </c>
      <c r="H849" s="159">
        <v>9</v>
      </c>
      <c r="I849" s="160"/>
      <c r="L849" s="156"/>
      <c r="M849" s="161"/>
      <c r="T849" s="162"/>
      <c r="AT849" s="157" t="s">
        <v>143</v>
      </c>
      <c r="AU849" s="157" t="s">
        <v>90</v>
      </c>
      <c r="AV849" s="13" t="s">
        <v>90</v>
      </c>
      <c r="AW849" s="13" t="s">
        <v>36</v>
      </c>
      <c r="AX849" s="13" t="s">
        <v>80</v>
      </c>
      <c r="AY849" s="157" t="s">
        <v>130</v>
      </c>
    </row>
    <row r="850" spans="2:65" s="14" customFormat="1" ht="11.25">
      <c r="B850" s="163"/>
      <c r="D850" s="144" t="s">
        <v>143</v>
      </c>
      <c r="E850" s="164" t="s">
        <v>1</v>
      </c>
      <c r="F850" s="165" t="s">
        <v>152</v>
      </c>
      <c r="H850" s="166">
        <v>15</v>
      </c>
      <c r="I850" s="167"/>
      <c r="L850" s="163"/>
      <c r="M850" s="168"/>
      <c r="T850" s="169"/>
      <c r="AT850" s="164" t="s">
        <v>143</v>
      </c>
      <c r="AU850" s="164" t="s">
        <v>90</v>
      </c>
      <c r="AV850" s="14" t="s">
        <v>137</v>
      </c>
      <c r="AW850" s="14" t="s">
        <v>36</v>
      </c>
      <c r="AX850" s="14" t="s">
        <v>88</v>
      </c>
      <c r="AY850" s="164" t="s">
        <v>130</v>
      </c>
    </row>
    <row r="851" spans="2:65" s="1" customFormat="1" ht="16.5" customHeight="1">
      <c r="B851" s="31"/>
      <c r="C851" s="131" t="s">
        <v>795</v>
      </c>
      <c r="D851" s="131" t="s">
        <v>132</v>
      </c>
      <c r="E851" s="132" t="s">
        <v>796</v>
      </c>
      <c r="F851" s="133" t="s">
        <v>797</v>
      </c>
      <c r="G851" s="134" t="s">
        <v>215</v>
      </c>
      <c r="H851" s="135">
        <v>9</v>
      </c>
      <c r="I851" s="136"/>
      <c r="J851" s="137">
        <f>ROUND(I851*H851,2)</f>
        <v>0</v>
      </c>
      <c r="K851" s="133" t="s">
        <v>136</v>
      </c>
      <c r="L851" s="31"/>
      <c r="M851" s="138" t="s">
        <v>1</v>
      </c>
      <c r="N851" s="139" t="s">
        <v>45</v>
      </c>
      <c r="P851" s="140">
        <f>O851*H851</f>
        <v>0</v>
      </c>
      <c r="Q851" s="140">
        <v>0.04</v>
      </c>
      <c r="R851" s="140">
        <f>Q851*H851</f>
        <v>0.36</v>
      </c>
      <c r="S851" s="140">
        <v>0</v>
      </c>
      <c r="T851" s="141">
        <f>S851*H851</f>
        <v>0</v>
      </c>
      <c r="AR851" s="142" t="s">
        <v>137</v>
      </c>
      <c r="AT851" s="142" t="s">
        <v>132</v>
      </c>
      <c r="AU851" s="142" t="s">
        <v>90</v>
      </c>
      <c r="AY851" s="16" t="s">
        <v>130</v>
      </c>
      <c r="BE851" s="143">
        <f>IF(N851="základní",J851,0)</f>
        <v>0</v>
      </c>
      <c r="BF851" s="143">
        <f>IF(N851="snížená",J851,0)</f>
        <v>0</v>
      </c>
      <c r="BG851" s="143">
        <f>IF(N851="zákl. přenesená",J851,0)</f>
        <v>0</v>
      </c>
      <c r="BH851" s="143">
        <f>IF(N851="sníž. přenesená",J851,0)</f>
        <v>0</v>
      </c>
      <c r="BI851" s="143">
        <f>IF(N851="nulová",J851,0)</f>
        <v>0</v>
      </c>
      <c r="BJ851" s="16" t="s">
        <v>88</v>
      </c>
      <c r="BK851" s="143">
        <f>ROUND(I851*H851,2)</f>
        <v>0</v>
      </c>
      <c r="BL851" s="16" t="s">
        <v>137</v>
      </c>
      <c r="BM851" s="142" t="s">
        <v>798</v>
      </c>
    </row>
    <row r="852" spans="2:65" s="1" customFormat="1" ht="11.25">
      <c r="B852" s="31"/>
      <c r="D852" s="144" t="s">
        <v>139</v>
      </c>
      <c r="F852" s="145" t="s">
        <v>799</v>
      </c>
      <c r="I852" s="146"/>
      <c r="L852" s="31"/>
      <c r="M852" s="147"/>
      <c r="T852" s="55"/>
      <c r="AT852" s="16" t="s">
        <v>139</v>
      </c>
      <c r="AU852" s="16" t="s">
        <v>90</v>
      </c>
    </row>
    <row r="853" spans="2:65" s="1" customFormat="1" ht="11.25">
      <c r="B853" s="31"/>
      <c r="D853" s="148" t="s">
        <v>141</v>
      </c>
      <c r="F853" s="149" t="s">
        <v>800</v>
      </c>
      <c r="I853" s="146"/>
      <c r="L853" s="31"/>
      <c r="M853" s="147"/>
      <c r="T853" s="55"/>
      <c r="AT853" s="16" t="s">
        <v>141</v>
      </c>
      <c r="AU853" s="16" t="s">
        <v>90</v>
      </c>
    </row>
    <row r="854" spans="2:65" s="12" customFormat="1" ht="11.25">
      <c r="B854" s="150"/>
      <c r="D854" s="144" t="s">
        <v>143</v>
      </c>
      <c r="E854" s="151" t="s">
        <v>1</v>
      </c>
      <c r="F854" s="152" t="s">
        <v>458</v>
      </c>
      <c r="H854" s="151" t="s">
        <v>1</v>
      </c>
      <c r="I854" s="153"/>
      <c r="L854" s="150"/>
      <c r="M854" s="154"/>
      <c r="T854" s="155"/>
      <c r="AT854" s="151" t="s">
        <v>143</v>
      </c>
      <c r="AU854" s="151" t="s">
        <v>90</v>
      </c>
      <c r="AV854" s="12" t="s">
        <v>88</v>
      </c>
      <c r="AW854" s="12" t="s">
        <v>36</v>
      </c>
      <c r="AX854" s="12" t="s">
        <v>80</v>
      </c>
      <c r="AY854" s="151" t="s">
        <v>130</v>
      </c>
    </row>
    <row r="855" spans="2:65" s="12" customFormat="1" ht="11.25">
      <c r="B855" s="150"/>
      <c r="D855" s="144" t="s">
        <v>143</v>
      </c>
      <c r="E855" s="151" t="s">
        <v>1</v>
      </c>
      <c r="F855" s="152" t="s">
        <v>281</v>
      </c>
      <c r="H855" s="151" t="s">
        <v>1</v>
      </c>
      <c r="I855" s="153"/>
      <c r="L855" s="150"/>
      <c r="M855" s="154"/>
      <c r="T855" s="155"/>
      <c r="AT855" s="151" t="s">
        <v>143</v>
      </c>
      <c r="AU855" s="151" t="s">
        <v>90</v>
      </c>
      <c r="AV855" s="12" t="s">
        <v>88</v>
      </c>
      <c r="AW855" s="12" t="s">
        <v>36</v>
      </c>
      <c r="AX855" s="12" t="s">
        <v>80</v>
      </c>
      <c r="AY855" s="151" t="s">
        <v>130</v>
      </c>
    </row>
    <row r="856" spans="2:65" s="13" customFormat="1" ht="11.25">
      <c r="B856" s="156"/>
      <c r="D856" s="144" t="s">
        <v>143</v>
      </c>
      <c r="E856" s="157" t="s">
        <v>1</v>
      </c>
      <c r="F856" s="158" t="s">
        <v>212</v>
      </c>
      <c r="H856" s="159">
        <v>9</v>
      </c>
      <c r="I856" s="160"/>
      <c r="L856" s="156"/>
      <c r="M856" s="161"/>
      <c r="T856" s="162"/>
      <c r="AT856" s="157" t="s">
        <v>143</v>
      </c>
      <c r="AU856" s="157" t="s">
        <v>90</v>
      </c>
      <c r="AV856" s="13" t="s">
        <v>90</v>
      </c>
      <c r="AW856" s="13" t="s">
        <v>36</v>
      </c>
      <c r="AX856" s="13" t="s">
        <v>88</v>
      </c>
      <c r="AY856" s="157" t="s">
        <v>130</v>
      </c>
    </row>
    <row r="857" spans="2:65" s="1" customFormat="1" ht="16.5" customHeight="1">
      <c r="B857" s="31"/>
      <c r="C857" s="170" t="s">
        <v>801</v>
      </c>
      <c r="D857" s="170" t="s">
        <v>327</v>
      </c>
      <c r="E857" s="171" t="s">
        <v>802</v>
      </c>
      <c r="F857" s="172" t="s">
        <v>803</v>
      </c>
      <c r="G857" s="173" t="s">
        <v>215</v>
      </c>
      <c r="H857" s="174">
        <v>9</v>
      </c>
      <c r="I857" s="175"/>
      <c r="J857" s="176">
        <f>ROUND(I857*H857,2)</f>
        <v>0</v>
      </c>
      <c r="K857" s="172" t="s">
        <v>136</v>
      </c>
      <c r="L857" s="177"/>
      <c r="M857" s="178" t="s">
        <v>1</v>
      </c>
      <c r="N857" s="179" t="s">
        <v>45</v>
      </c>
      <c r="P857" s="140">
        <f>O857*H857</f>
        <v>0</v>
      </c>
      <c r="Q857" s="140">
        <v>7.3000000000000001E-3</v>
      </c>
      <c r="R857" s="140">
        <f>Q857*H857</f>
        <v>6.5699999999999995E-2</v>
      </c>
      <c r="S857" s="140">
        <v>0</v>
      </c>
      <c r="T857" s="141">
        <f>S857*H857</f>
        <v>0</v>
      </c>
      <c r="AR857" s="142" t="s">
        <v>205</v>
      </c>
      <c r="AT857" s="142" t="s">
        <v>327</v>
      </c>
      <c r="AU857" s="142" t="s">
        <v>90</v>
      </c>
      <c r="AY857" s="16" t="s">
        <v>130</v>
      </c>
      <c r="BE857" s="143">
        <f>IF(N857="základní",J857,0)</f>
        <v>0</v>
      </c>
      <c r="BF857" s="143">
        <f>IF(N857="snížená",J857,0)</f>
        <v>0</v>
      </c>
      <c r="BG857" s="143">
        <f>IF(N857="zákl. přenesená",J857,0)</f>
        <v>0</v>
      </c>
      <c r="BH857" s="143">
        <f>IF(N857="sníž. přenesená",J857,0)</f>
        <v>0</v>
      </c>
      <c r="BI857" s="143">
        <f>IF(N857="nulová",J857,0)</f>
        <v>0</v>
      </c>
      <c r="BJ857" s="16" t="s">
        <v>88</v>
      </c>
      <c r="BK857" s="143">
        <f>ROUND(I857*H857,2)</f>
        <v>0</v>
      </c>
      <c r="BL857" s="16" t="s">
        <v>137</v>
      </c>
      <c r="BM857" s="142" t="s">
        <v>804</v>
      </c>
    </row>
    <row r="858" spans="2:65" s="1" customFormat="1" ht="11.25">
      <c r="B858" s="31"/>
      <c r="D858" s="144" t="s">
        <v>139</v>
      </c>
      <c r="F858" s="145" t="s">
        <v>803</v>
      </c>
      <c r="I858" s="146"/>
      <c r="L858" s="31"/>
      <c r="M858" s="147"/>
      <c r="T858" s="55"/>
      <c r="AT858" s="16" t="s">
        <v>139</v>
      </c>
      <c r="AU858" s="16" t="s">
        <v>90</v>
      </c>
    </row>
    <row r="859" spans="2:65" s="12" customFormat="1" ht="11.25">
      <c r="B859" s="150"/>
      <c r="D859" s="144" t="s">
        <v>143</v>
      </c>
      <c r="E859" s="151" t="s">
        <v>1</v>
      </c>
      <c r="F859" s="152" t="s">
        <v>458</v>
      </c>
      <c r="H859" s="151" t="s">
        <v>1</v>
      </c>
      <c r="I859" s="153"/>
      <c r="L859" s="150"/>
      <c r="M859" s="154"/>
      <c r="T859" s="155"/>
      <c r="AT859" s="151" t="s">
        <v>143</v>
      </c>
      <c r="AU859" s="151" t="s">
        <v>90</v>
      </c>
      <c r="AV859" s="12" t="s">
        <v>88</v>
      </c>
      <c r="AW859" s="12" t="s">
        <v>36</v>
      </c>
      <c r="AX859" s="12" t="s">
        <v>80</v>
      </c>
      <c r="AY859" s="151" t="s">
        <v>130</v>
      </c>
    </row>
    <row r="860" spans="2:65" s="12" customFormat="1" ht="11.25">
      <c r="B860" s="150"/>
      <c r="D860" s="144" t="s">
        <v>143</v>
      </c>
      <c r="E860" s="151" t="s">
        <v>1</v>
      </c>
      <c r="F860" s="152" t="s">
        <v>281</v>
      </c>
      <c r="H860" s="151" t="s">
        <v>1</v>
      </c>
      <c r="I860" s="153"/>
      <c r="L860" s="150"/>
      <c r="M860" s="154"/>
      <c r="T860" s="155"/>
      <c r="AT860" s="151" t="s">
        <v>143</v>
      </c>
      <c r="AU860" s="151" t="s">
        <v>90</v>
      </c>
      <c r="AV860" s="12" t="s">
        <v>88</v>
      </c>
      <c r="AW860" s="12" t="s">
        <v>36</v>
      </c>
      <c r="AX860" s="12" t="s">
        <v>80</v>
      </c>
      <c r="AY860" s="151" t="s">
        <v>130</v>
      </c>
    </row>
    <row r="861" spans="2:65" s="13" customFormat="1" ht="11.25">
      <c r="B861" s="156"/>
      <c r="D861" s="144" t="s">
        <v>143</v>
      </c>
      <c r="E861" s="157" t="s">
        <v>1</v>
      </c>
      <c r="F861" s="158" t="s">
        <v>212</v>
      </c>
      <c r="H861" s="159">
        <v>9</v>
      </c>
      <c r="I861" s="160"/>
      <c r="L861" s="156"/>
      <c r="M861" s="161"/>
      <c r="T861" s="162"/>
      <c r="AT861" s="157" t="s">
        <v>143</v>
      </c>
      <c r="AU861" s="157" t="s">
        <v>90</v>
      </c>
      <c r="AV861" s="13" t="s">
        <v>90</v>
      </c>
      <c r="AW861" s="13" t="s">
        <v>36</v>
      </c>
      <c r="AX861" s="13" t="s">
        <v>88</v>
      </c>
      <c r="AY861" s="157" t="s">
        <v>130</v>
      </c>
    </row>
    <row r="862" spans="2:65" s="1" customFormat="1" ht="24.2" customHeight="1">
      <c r="B862" s="31"/>
      <c r="C862" s="170" t="s">
        <v>805</v>
      </c>
      <c r="D862" s="170" t="s">
        <v>327</v>
      </c>
      <c r="E862" s="171" t="s">
        <v>806</v>
      </c>
      <c r="F862" s="172" t="s">
        <v>807</v>
      </c>
      <c r="G862" s="173" t="s">
        <v>215</v>
      </c>
      <c r="H862" s="174">
        <v>9</v>
      </c>
      <c r="I862" s="175"/>
      <c r="J862" s="176">
        <f>ROUND(I862*H862,2)</f>
        <v>0</v>
      </c>
      <c r="K862" s="172" t="s">
        <v>136</v>
      </c>
      <c r="L862" s="177"/>
      <c r="M862" s="178" t="s">
        <v>1</v>
      </c>
      <c r="N862" s="179" t="s">
        <v>45</v>
      </c>
      <c r="P862" s="140">
        <f>O862*H862</f>
        <v>0</v>
      </c>
      <c r="Q862" s="140">
        <v>2.9999999999999997E-4</v>
      </c>
      <c r="R862" s="140">
        <f>Q862*H862</f>
        <v>2.6999999999999997E-3</v>
      </c>
      <c r="S862" s="140">
        <v>0</v>
      </c>
      <c r="T862" s="141">
        <f>S862*H862</f>
        <v>0</v>
      </c>
      <c r="AR862" s="142" t="s">
        <v>205</v>
      </c>
      <c r="AT862" s="142" t="s">
        <v>327</v>
      </c>
      <c r="AU862" s="142" t="s">
        <v>90</v>
      </c>
      <c r="AY862" s="16" t="s">
        <v>130</v>
      </c>
      <c r="BE862" s="143">
        <f>IF(N862="základní",J862,0)</f>
        <v>0</v>
      </c>
      <c r="BF862" s="143">
        <f>IF(N862="snížená",J862,0)</f>
        <v>0</v>
      </c>
      <c r="BG862" s="143">
        <f>IF(N862="zákl. přenesená",J862,0)</f>
        <v>0</v>
      </c>
      <c r="BH862" s="143">
        <f>IF(N862="sníž. přenesená",J862,0)</f>
        <v>0</v>
      </c>
      <c r="BI862" s="143">
        <f>IF(N862="nulová",J862,0)</f>
        <v>0</v>
      </c>
      <c r="BJ862" s="16" t="s">
        <v>88</v>
      </c>
      <c r="BK862" s="143">
        <f>ROUND(I862*H862,2)</f>
        <v>0</v>
      </c>
      <c r="BL862" s="16" t="s">
        <v>137</v>
      </c>
      <c r="BM862" s="142" t="s">
        <v>808</v>
      </c>
    </row>
    <row r="863" spans="2:65" s="1" customFormat="1" ht="11.25">
      <c r="B863" s="31"/>
      <c r="D863" s="144" t="s">
        <v>139</v>
      </c>
      <c r="F863" s="145" t="s">
        <v>807</v>
      </c>
      <c r="I863" s="146"/>
      <c r="L863" s="31"/>
      <c r="M863" s="147"/>
      <c r="T863" s="55"/>
      <c r="AT863" s="16" t="s">
        <v>139</v>
      </c>
      <c r="AU863" s="16" t="s">
        <v>90</v>
      </c>
    </row>
    <row r="864" spans="2:65" s="12" customFormat="1" ht="11.25">
      <c r="B864" s="150"/>
      <c r="D864" s="144" t="s">
        <v>143</v>
      </c>
      <c r="E864" s="151" t="s">
        <v>1</v>
      </c>
      <c r="F864" s="152" t="s">
        <v>458</v>
      </c>
      <c r="H864" s="151" t="s">
        <v>1</v>
      </c>
      <c r="I864" s="153"/>
      <c r="L864" s="150"/>
      <c r="M864" s="154"/>
      <c r="T864" s="155"/>
      <c r="AT864" s="151" t="s">
        <v>143</v>
      </c>
      <c r="AU864" s="151" t="s">
        <v>90</v>
      </c>
      <c r="AV864" s="12" t="s">
        <v>88</v>
      </c>
      <c r="AW864" s="12" t="s">
        <v>36</v>
      </c>
      <c r="AX864" s="12" t="s">
        <v>80</v>
      </c>
      <c r="AY864" s="151" t="s">
        <v>130</v>
      </c>
    </row>
    <row r="865" spans="2:65" s="12" customFormat="1" ht="11.25">
      <c r="B865" s="150"/>
      <c r="D865" s="144" t="s">
        <v>143</v>
      </c>
      <c r="E865" s="151" t="s">
        <v>1</v>
      </c>
      <c r="F865" s="152" t="s">
        <v>281</v>
      </c>
      <c r="H865" s="151" t="s">
        <v>1</v>
      </c>
      <c r="I865" s="153"/>
      <c r="L865" s="150"/>
      <c r="M865" s="154"/>
      <c r="T865" s="155"/>
      <c r="AT865" s="151" t="s">
        <v>143</v>
      </c>
      <c r="AU865" s="151" t="s">
        <v>90</v>
      </c>
      <c r="AV865" s="12" t="s">
        <v>88</v>
      </c>
      <c r="AW865" s="12" t="s">
        <v>36</v>
      </c>
      <c r="AX865" s="12" t="s">
        <v>80</v>
      </c>
      <c r="AY865" s="151" t="s">
        <v>130</v>
      </c>
    </row>
    <row r="866" spans="2:65" s="13" customFormat="1" ht="11.25">
      <c r="B866" s="156"/>
      <c r="D866" s="144" t="s">
        <v>143</v>
      </c>
      <c r="E866" s="157" t="s">
        <v>1</v>
      </c>
      <c r="F866" s="158" t="s">
        <v>212</v>
      </c>
      <c r="H866" s="159">
        <v>9</v>
      </c>
      <c r="I866" s="160"/>
      <c r="L866" s="156"/>
      <c r="M866" s="161"/>
      <c r="T866" s="162"/>
      <c r="AT866" s="157" t="s">
        <v>143</v>
      </c>
      <c r="AU866" s="157" t="s">
        <v>90</v>
      </c>
      <c r="AV866" s="13" t="s">
        <v>90</v>
      </c>
      <c r="AW866" s="13" t="s">
        <v>36</v>
      </c>
      <c r="AX866" s="13" t="s">
        <v>88</v>
      </c>
      <c r="AY866" s="157" t="s">
        <v>130</v>
      </c>
    </row>
    <row r="867" spans="2:65" s="1" customFormat="1" ht="16.5" customHeight="1">
      <c r="B867" s="31"/>
      <c r="C867" s="131" t="s">
        <v>809</v>
      </c>
      <c r="D867" s="131" t="s">
        <v>132</v>
      </c>
      <c r="E867" s="132" t="s">
        <v>810</v>
      </c>
      <c r="F867" s="133" t="s">
        <v>811</v>
      </c>
      <c r="G867" s="134" t="s">
        <v>215</v>
      </c>
      <c r="H867" s="135">
        <v>4</v>
      </c>
      <c r="I867" s="136"/>
      <c r="J867" s="137">
        <f>ROUND(I867*H867,2)</f>
        <v>0</v>
      </c>
      <c r="K867" s="133" t="s">
        <v>136</v>
      </c>
      <c r="L867" s="31"/>
      <c r="M867" s="138" t="s">
        <v>1</v>
      </c>
      <c r="N867" s="139" t="s">
        <v>45</v>
      </c>
      <c r="P867" s="140">
        <f>O867*H867</f>
        <v>0</v>
      </c>
      <c r="Q867" s="140">
        <v>0.04</v>
      </c>
      <c r="R867" s="140">
        <f>Q867*H867</f>
        <v>0.16</v>
      </c>
      <c r="S867" s="140">
        <v>0</v>
      </c>
      <c r="T867" s="141">
        <f>S867*H867</f>
        <v>0</v>
      </c>
      <c r="AR867" s="142" t="s">
        <v>137</v>
      </c>
      <c r="AT867" s="142" t="s">
        <v>132</v>
      </c>
      <c r="AU867" s="142" t="s">
        <v>90</v>
      </c>
      <c r="AY867" s="16" t="s">
        <v>130</v>
      </c>
      <c r="BE867" s="143">
        <f>IF(N867="základní",J867,0)</f>
        <v>0</v>
      </c>
      <c r="BF867" s="143">
        <f>IF(N867="snížená",J867,0)</f>
        <v>0</v>
      </c>
      <c r="BG867" s="143">
        <f>IF(N867="zákl. přenesená",J867,0)</f>
        <v>0</v>
      </c>
      <c r="BH867" s="143">
        <f>IF(N867="sníž. přenesená",J867,0)</f>
        <v>0</v>
      </c>
      <c r="BI867" s="143">
        <f>IF(N867="nulová",J867,0)</f>
        <v>0</v>
      </c>
      <c r="BJ867" s="16" t="s">
        <v>88</v>
      </c>
      <c r="BK867" s="143">
        <f>ROUND(I867*H867,2)</f>
        <v>0</v>
      </c>
      <c r="BL867" s="16" t="s">
        <v>137</v>
      </c>
      <c r="BM867" s="142" t="s">
        <v>812</v>
      </c>
    </row>
    <row r="868" spans="2:65" s="1" customFormat="1" ht="11.25">
      <c r="B868" s="31"/>
      <c r="D868" s="144" t="s">
        <v>139</v>
      </c>
      <c r="F868" s="145" t="s">
        <v>813</v>
      </c>
      <c r="I868" s="146"/>
      <c r="L868" s="31"/>
      <c r="M868" s="147"/>
      <c r="T868" s="55"/>
      <c r="AT868" s="16" t="s">
        <v>139</v>
      </c>
      <c r="AU868" s="16" t="s">
        <v>90</v>
      </c>
    </row>
    <row r="869" spans="2:65" s="1" customFormat="1" ht="11.25">
      <c r="B869" s="31"/>
      <c r="D869" s="148" t="s">
        <v>141</v>
      </c>
      <c r="F869" s="149" t="s">
        <v>814</v>
      </c>
      <c r="I869" s="146"/>
      <c r="L869" s="31"/>
      <c r="M869" s="147"/>
      <c r="T869" s="55"/>
      <c r="AT869" s="16" t="s">
        <v>141</v>
      </c>
      <c r="AU869" s="16" t="s">
        <v>90</v>
      </c>
    </row>
    <row r="870" spans="2:65" s="12" customFormat="1" ht="11.25">
      <c r="B870" s="150"/>
      <c r="D870" s="144" t="s">
        <v>143</v>
      </c>
      <c r="E870" s="151" t="s">
        <v>1</v>
      </c>
      <c r="F870" s="152" t="s">
        <v>458</v>
      </c>
      <c r="H870" s="151" t="s">
        <v>1</v>
      </c>
      <c r="I870" s="153"/>
      <c r="L870" s="150"/>
      <c r="M870" s="154"/>
      <c r="T870" s="155"/>
      <c r="AT870" s="151" t="s">
        <v>143</v>
      </c>
      <c r="AU870" s="151" t="s">
        <v>90</v>
      </c>
      <c r="AV870" s="12" t="s">
        <v>88</v>
      </c>
      <c r="AW870" s="12" t="s">
        <v>36</v>
      </c>
      <c r="AX870" s="12" t="s">
        <v>80</v>
      </c>
      <c r="AY870" s="151" t="s">
        <v>130</v>
      </c>
    </row>
    <row r="871" spans="2:65" s="12" customFormat="1" ht="11.25">
      <c r="B871" s="150"/>
      <c r="D871" s="144" t="s">
        <v>143</v>
      </c>
      <c r="E871" s="151" t="s">
        <v>1</v>
      </c>
      <c r="F871" s="152" t="s">
        <v>145</v>
      </c>
      <c r="H871" s="151" t="s">
        <v>1</v>
      </c>
      <c r="I871" s="153"/>
      <c r="L871" s="150"/>
      <c r="M871" s="154"/>
      <c r="T871" s="155"/>
      <c r="AT871" s="151" t="s">
        <v>143</v>
      </c>
      <c r="AU871" s="151" t="s">
        <v>90</v>
      </c>
      <c r="AV871" s="12" t="s">
        <v>88</v>
      </c>
      <c r="AW871" s="12" t="s">
        <v>36</v>
      </c>
      <c r="AX871" s="12" t="s">
        <v>80</v>
      </c>
      <c r="AY871" s="151" t="s">
        <v>130</v>
      </c>
    </row>
    <row r="872" spans="2:65" s="13" customFormat="1" ht="11.25">
      <c r="B872" s="156"/>
      <c r="D872" s="144" t="s">
        <v>143</v>
      </c>
      <c r="E872" s="157" t="s">
        <v>1</v>
      </c>
      <c r="F872" s="158" t="s">
        <v>137</v>
      </c>
      <c r="H872" s="159">
        <v>4</v>
      </c>
      <c r="I872" s="160"/>
      <c r="L872" s="156"/>
      <c r="M872" s="161"/>
      <c r="T872" s="162"/>
      <c r="AT872" s="157" t="s">
        <v>143</v>
      </c>
      <c r="AU872" s="157" t="s">
        <v>90</v>
      </c>
      <c r="AV872" s="13" t="s">
        <v>90</v>
      </c>
      <c r="AW872" s="13" t="s">
        <v>36</v>
      </c>
      <c r="AX872" s="13" t="s">
        <v>88</v>
      </c>
      <c r="AY872" s="157" t="s">
        <v>130</v>
      </c>
    </row>
    <row r="873" spans="2:65" s="1" customFormat="1" ht="24.2" customHeight="1">
      <c r="B873" s="31"/>
      <c r="C873" s="170" t="s">
        <v>362</v>
      </c>
      <c r="D873" s="170" t="s">
        <v>327</v>
      </c>
      <c r="E873" s="171" t="s">
        <v>815</v>
      </c>
      <c r="F873" s="172" t="s">
        <v>816</v>
      </c>
      <c r="G873" s="173" t="s">
        <v>215</v>
      </c>
      <c r="H873" s="174">
        <v>4</v>
      </c>
      <c r="I873" s="175"/>
      <c r="J873" s="176">
        <f>ROUND(I873*H873,2)</f>
        <v>0</v>
      </c>
      <c r="K873" s="172" t="s">
        <v>136</v>
      </c>
      <c r="L873" s="177"/>
      <c r="M873" s="178" t="s">
        <v>1</v>
      </c>
      <c r="N873" s="179" t="s">
        <v>45</v>
      </c>
      <c r="P873" s="140">
        <f>O873*H873</f>
        <v>0</v>
      </c>
      <c r="Q873" s="140">
        <v>1.3299999999999999E-2</v>
      </c>
      <c r="R873" s="140">
        <f>Q873*H873</f>
        <v>5.3199999999999997E-2</v>
      </c>
      <c r="S873" s="140">
        <v>0</v>
      </c>
      <c r="T873" s="141">
        <f>S873*H873</f>
        <v>0</v>
      </c>
      <c r="AR873" s="142" t="s">
        <v>205</v>
      </c>
      <c r="AT873" s="142" t="s">
        <v>327</v>
      </c>
      <c r="AU873" s="142" t="s">
        <v>90</v>
      </c>
      <c r="AY873" s="16" t="s">
        <v>130</v>
      </c>
      <c r="BE873" s="143">
        <f>IF(N873="základní",J873,0)</f>
        <v>0</v>
      </c>
      <c r="BF873" s="143">
        <f>IF(N873="snížená",J873,0)</f>
        <v>0</v>
      </c>
      <c r="BG873" s="143">
        <f>IF(N873="zákl. přenesená",J873,0)</f>
        <v>0</v>
      </c>
      <c r="BH873" s="143">
        <f>IF(N873="sníž. přenesená",J873,0)</f>
        <v>0</v>
      </c>
      <c r="BI873" s="143">
        <f>IF(N873="nulová",J873,0)</f>
        <v>0</v>
      </c>
      <c r="BJ873" s="16" t="s">
        <v>88</v>
      </c>
      <c r="BK873" s="143">
        <f>ROUND(I873*H873,2)</f>
        <v>0</v>
      </c>
      <c r="BL873" s="16" t="s">
        <v>137</v>
      </c>
      <c r="BM873" s="142" t="s">
        <v>817</v>
      </c>
    </row>
    <row r="874" spans="2:65" s="1" customFormat="1" ht="19.5">
      <c r="B874" s="31"/>
      <c r="D874" s="144" t="s">
        <v>139</v>
      </c>
      <c r="F874" s="145" t="s">
        <v>816</v>
      </c>
      <c r="I874" s="146"/>
      <c r="L874" s="31"/>
      <c r="M874" s="147"/>
      <c r="T874" s="55"/>
      <c r="AT874" s="16" t="s">
        <v>139</v>
      </c>
      <c r="AU874" s="16" t="s">
        <v>90</v>
      </c>
    </row>
    <row r="875" spans="2:65" s="12" customFormat="1" ht="11.25">
      <c r="B875" s="150"/>
      <c r="D875" s="144" t="s">
        <v>143</v>
      </c>
      <c r="E875" s="151" t="s">
        <v>1</v>
      </c>
      <c r="F875" s="152" t="s">
        <v>458</v>
      </c>
      <c r="H875" s="151" t="s">
        <v>1</v>
      </c>
      <c r="I875" s="153"/>
      <c r="L875" s="150"/>
      <c r="M875" s="154"/>
      <c r="T875" s="155"/>
      <c r="AT875" s="151" t="s">
        <v>143</v>
      </c>
      <c r="AU875" s="151" t="s">
        <v>90</v>
      </c>
      <c r="AV875" s="12" t="s">
        <v>88</v>
      </c>
      <c r="AW875" s="12" t="s">
        <v>36</v>
      </c>
      <c r="AX875" s="12" t="s">
        <v>80</v>
      </c>
      <c r="AY875" s="151" t="s">
        <v>130</v>
      </c>
    </row>
    <row r="876" spans="2:65" s="12" customFormat="1" ht="11.25">
      <c r="B876" s="150"/>
      <c r="D876" s="144" t="s">
        <v>143</v>
      </c>
      <c r="E876" s="151" t="s">
        <v>1</v>
      </c>
      <c r="F876" s="152" t="s">
        <v>145</v>
      </c>
      <c r="H876" s="151" t="s">
        <v>1</v>
      </c>
      <c r="I876" s="153"/>
      <c r="L876" s="150"/>
      <c r="M876" s="154"/>
      <c r="T876" s="155"/>
      <c r="AT876" s="151" t="s">
        <v>143</v>
      </c>
      <c r="AU876" s="151" t="s">
        <v>90</v>
      </c>
      <c r="AV876" s="12" t="s">
        <v>88</v>
      </c>
      <c r="AW876" s="12" t="s">
        <v>36</v>
      </c>
      <c r="AX876" s="12" t="s">
        <v>80</v>
      </c>
      <c r="AY876" s="151" t="s">
        <v>130</v>
      </c>
    </row>
    <row r="877" spans="2:65" s="13" customFormat="1" ht="11.25">
      <c r="B877" s="156"/>
      <c r="D877" s="144" t="s">
        <v>143</v>
      </c>
      <c r="E877" s="157" t="s">
        <v>1</v>
      </c>
      <c r="F877" s="158" t="s">
        <v>137</v>
      </c>
      <c r="H877" s="159">
        <v>4</v>
      </c>
      <c r="I877" s="160"/>
      <c r="L877" s="156"/>
      <c r="M877" s="161"/>
      <c r="T877" s="162"/>
      <c r="AT877" s="157" t="s">
        <v>143</v>
      </c>
      <c r="AU877" s="157" t="s">
        <v>90</v>
      </c>
      <c r="AV877" s="13" t="s">
        <v>90</v>
      </c>
      <c r="AW877" s="13" t="s">
        <v>36</v>
      </c>
      <c r="AX877" s="13" t="s">
        <v>88</v>
      </c>
      <c r="AY877" s="157" t="s">
        <v>130</v>
      </c>
    </row>
    <row r="878" spans="2:65" s="1" customFormat="1" ht="24.2" customHeight="1">
      <c r="B878" s="31"/>
      <c r="C878" s="170" t="s">
        <v>818</v>
      </c>
      <c r="D878" s="170" t="s">
        <v>327</v>
      </c>
      <c r="E878" s="171" t="s">
        <v>819</v>
      </c>
      <c r="F878" s="172" t="s">
        <v>820</v>
      </c>
      <c r="G878" s="173" t="s">
        <v>215</v>
      </c>
      <c r="H878" s="174">
        <v>4</v>
      </c>
      <c r="I878" s="175"/>
      <c r="J878" s="176">
        <f>ROUND(I878*H878,2)</f>
        <v>0</v>
      </c>
      <c r="K878" s="172" t="s">
        <v>136</v>
      </c>
      <c r="L878" s="177"/>
      <c r="M878" s="178" t="s">
        <v>1</v>
      </c>
      <c r="N878" s="179" t="s">
        <v>45</v>
      </c>
      <c r="P878" s="140">
        <f>O878*H878</f>
        <v>0</v>
      </c>
      <c r="Q878" s="140">
        <v>2.9999999999999997E-4</v>
      </c>
      <c r="R878" s="140">
        <f>Q878*H878</f>
        <v>1.1999999999999999E-3</v>
      </c>
      <c r="S878" s="140">
        <v>0</v>
      </c>
      <c r="T878" s="141">
        <f>S878*H878</f>
        <v>0</v>
      </c>
      <c r="AR878" s="142" t="s">
        <v>205</v>
      </c>
      <c r="AT878" s="142" t="s">
        <v>327</v>
      </c>
      <c r="AU878" s="142" t="s">
        <v>90</v>
      </c>
      <c r="AY878" s="16" t="s">
        <v>130</v>
      </c>
      <c r="BE878" s="143">
        <f>IF(N878="základní",J878,0)</f>
        <v>0</v>
      </c>
      <c r="BF878" s="143">
        <f>IF(N878="snížená",J878,0)</f>
        <v>0</v>
      </c>
      <c r="BG878" s="143">
        <f>IF(N878="zákl. přenesená",J878,0)</f>
        <v>0</v>
      </c>
      <c r="BH878" s="143">
        <f>IF(N878="sníž. přenesená",J878,0)</f>
        <v>0</v>
      </c>
      <c r="BI878" s="143">
        <f>IF(N878="nulová",J878,0)</f>
        <v>0</v>
      </c>
      <c r="BJ878" s="16" t="s">
        <v>88</v>
      </c>
      <c r="BK878" s="143">
        <f>ROUND(I878*H878,2)</f>
        <v>0</v>
      </c>
      <c r="BL878" s="16" t="s">
        <v>137</v>
      </c>
      <c r="BM878" s="142" t="s">
        <v>821</v>
      </c>
    </row>
    <row r="879" spans="2:65" s="1" customFormat="1" ht="11.25">
      <c r="B879" s="31"/>
      <c r="D879" s="144" t="s">
        <v>139</v>
      </c>
      <c r="F879" s="145" t="s">
        <v>820</v>
      </c>
      <c r="I879" s="146"/>
      <c r="L879" s="31"/>
      <c r="M879" s="147"/>
      <c r="T879" s="55"/>
      <c r="AT879" s="16" t="s">
        <v>139</v>
      </c>
      <c r="AU879" s="16" t="s">
        <v>90</v>
      </c>
    </row>
    <row r="880" spans="2:65" s="12" customFormat="1" ht="11.25">
      <c r="B880" s="150"/>
      <c r="D880" s="144" t="s">
        <v>143</v>
      </c>
      <c r="E880" s="151" t="s">
        <v>1</v>
      </c>
      <c r="F880" s="152" t="s">
        <v>458</v>
      </c>
      <c r="H880" s="151" t="s">
        <v>1</v>
      </c>
      <c r="I880" s="153"/>
      <c r="L880" s="150"/>
      <c r="M880" s="154"/>
      <c r="T880" s="155"/>
      <c r="AT880" s="151" t="s">
        <v>143</v>
      </c>
      <c r="AU880" s="151" t="s">
        <v>90</v>
      </c>
      <c r="AV880" s="12" t="s">
        <v>88</v>
      </c>
      <c r="AW880" s="12" t="s">
        <v>36</v>
      </c>
      <c r="AX880" s="12" t="s">
        <v>80</v>
      </c>
      <c r="AY880" s="151" t="s">
        <v>130</v>
      </c>
    </row>
    <row r="881" spans="2:65" s="12" customFormat="1" ht="11.25">
      <c r="B881" s="150"/>
      <c r="D881" s="144" t="s">
        <v>143</v>
      </c>
      <c r="E881" s="151" t="s">
        <v>1</v>
      </c>
      <c r="F881" s="152" t="s">
        <v>145</v>
      </c>
      <c r="H881" s="151" t="s">
        <v>1</v>
      </c>
      <c r="I881" s="153"/>
      <c r="L881" s="150"/>
      <c r="M881" s="154"/>
      <c r="T881" s="155"/>
      <c r="AT881" s="151" t="s">
        <v>143</v>
      </c>
      <c r="AU881" s="151" t="s">
        <v>90</v>
      </c>
      <c r="AV881" s="12" t="s">
        <v>88</v>
      </c>
      <c r="AW881" s="12" t="s">
        <v>36</v>
      </c>
      <c r="AX881" s="12" t="s">
        <v>80</v>
      </c>
      <c r="AY881" s="151" t="s">
        <v>130</v>
      </c>
    </row>
    <row r="882" spans="2:65" s="13" customFormat="1" ht="11.25">
      <c r="B882" s="156"/>
      <c r="D882" s="144" t="s">
        <v>143</v>
      </c>
      <c r="E882" s="157" t="s">
        <v>1</v>
      </c>
      <c r="F882" s="158" t="s">
        <v>137</v>
      </c>
      <c r="H882" s="159">
        <v>4</v>
      </c>
      <c r="I882" s="160"/>
      <c r="L882" s="156"/>
      <c r="M882" s="161"/>
      <c r="T882" s="162"/>
      <c r="AT882" s="157" t="s">
        <v>143</v>
      </c>
      <c r="AU882" s="157" t="s">
        <v>90</v>
      </c>
      <c r="AV882" s="13" t="s">
        <v>90</v>
      </c>
      <c r="AW882" s="13" t="s">
        <v>36</v>
      </c>
      <c r="AX882" s="13" t="s">
        <v>88</v>
      </c>
      <c r="AY882" s="157" t="s">
        <v>130</v>
      </c>
    </row>
    <row r="883" spans="2:65" s="1" customFormat="1" ht="16.5" customHeight="1">
      <c r="B883" s="31"/>
      <c r="C883" s="131" t="s">
        <v>822</v>
      </c>
      <c r="D883" s="131" t="s">
        <v>132</v>
      </c>
      <c r="E883" s="132" t="s">
        <v>823</v>
      </c>
      <c r="F883" s="133" t="s">
        <v>824</v>
      </c>
      <c r="G883" s="134" t="s">
        <v>215</v>
      </c>
      <c r="H883" s="135">
        <v>3</v>
      </c>
      <c r="I883" s="136"/>
      <c r="J883" s="137">
        <f>ROUND(I883*H883,2)</f>
        <v>0</v>
      </c>
      <c r="K883" s="133" t="s">
        <v>136</v>
      </c>
      <c r="L883" s="31"/>
      <c r="M883" s="138" t="s">
        <v>1</v>
      </c>
      <c r="N883" s="139" t="s">
        <v>45</v>
      </c>
      <c r="P883" s="140">
        <f>O883*H883</f>
        <v>0</v>
      </c>
      <c r="Q883" s="140">
        <v>0.05</v>
      </c>
      <c r="R883" s="140">
        <f>Q883*H883</f>
        <v>0.15000000000000002</v>
      </c>
      <c r="S883" s="140">
        <v>0</v>
      </c>
      <c r="T883" s="141">
        <f>S883*H883</f>
        <v>0</v>
      </c>
      <c r="AR883" s="142" t="s">
        <v>137</v>
      </c>
      <c r="AT883" s="142" t="s">
        <v>132</v>
      </c>
      <c r="AU883" s="142" t="s">
        <v>90</v>
      </c>
      <c r="AY883" s="16" t="s">
        <v>130</v>
      </c>
      <c r="BE883" s="143">
        <f>IF(N883="základní",J883,0)</f>
        <v>0</v>
      </c>
      <c r="BF883" s="143">
        <f>IF(N883="snížená",J883,0)</f>
        <v>0</v>
      </c>
      <c r="BG883" s="143">
        <f>IF(N883="zákl. přenesená",J883,0)</f>
        <v>0</v>
      </c>
      <c r="BH883" s="143">
        <f>IF(N883="sníž. přenesená",J883,0)</f>
        <v>0</v>
      </c>
      <c r="BI883" s="143">
        <f>IF(N883="nulová",J883,0)</f>
        <v>0</v>
      </c>
      <c r="BJ883" s="16" t="s">
        <v>88</v>
      </c>
      <c r="BK883" s="143">
        <f>ROUND(I883*H883,2)</f>
        <v>0</v>
      </c>
      <c r="BL883" s="16" t="s">
        <v>137</v>
      </c>
      <c r="BM883" s="142" t="s">
        <v>825</v>
      </c>
    </row>
    <row r="884" spans="2:65" s="1" customFormat="1" ht="11.25">
      <c r="B884" s="31"/>
      <c r="D884" s="144" t="s">
        <v>139</v>
      </c>
      <c r="F884" s="145" t="s">
        <v>826</v>
      </c>
      <c r="I884" s="146"/>
      <c r="L884" s="31"/>
      <c r="M884" s="147"/>
      <c r="T884" s="55"/>
      <c r="AT884" s="16" t="s">
        <v>139</v>
      </c>
      <c r="AU884" s="16" t="s">
        <v>90</v>
      </c>
    </row>
    <row r="885" spans="2:65" s="1" customFormat="1" ht="11.25">
      <c r="B885" s="31"/>
      <c r="D885" s="148" t="s">
        <v>141</v>
      </c>
      <c r="F885" s="149" t="s">
        <v>827</v>
      </c>
      <c r="I885" s="146"/>
      <c r="L885" s="31"/>
      <c r="M885" s="147"/>
      <c r="T885" s="55"/>
      <c r="AT885" s="16" t="s">
        <v>141</v>
      </c>
      <c r="AU885" s="16" t="s">
        <v>90</v>
      </c>
    </row>
    <row r="886" spans="2:65" s="12" customFormat="1" ht="11.25">
      <c r="B886" s="150"/>
      <c r="D886" s="144" t="s">
        <v>143</v>
      </c>
      <c r="E886" s="151" t="s">
        <v>1</v>
      </c>
      <c r="F886" s="152" t="s">
        <v>458</v>
      </c>
      <c r="H886" s="151" t="s">
        <v>1</v>
      </c>
      <c r="I886" s="153"/>
      <c r="L886" s="150"/>
      <c r="M886" s="154"/>
      <c r="T886" s="155"/>
      <c r="AT886" s="151" t="s">
        <v>143</v>
      </c>
      <c r="AU886" s="151" t="s">
        <v>90</v>
      </c>
      <c r="AV886" s="12" t="s">
        <v>88</v>
      </c>
      <c r="AW886" s="12" t="s">
        <v>36</v>
      </c>
      <c r="AX886" s="12" t="s">
        <v>80</v>
      </c>
      <c r="AY886" s="151" t="s">
        <v>130</v>
      </c>
    </row>
    <row r="887" spans="2:65" s="12" customFormat="1" ht="11.25">
      <c r="B887" s="150"/>
      <c r="D887" s="144" t="s">
        <v>143</v>
      </c>
      <c r="E887" s="151" t="s">
        <v>1</v>
      </c>
      <c r="F887" s="152" t="s">
        <v>145</v>
      </c>
      <c r="H887" s="151" t="s">
        <v>1</v>
      </c>
      <c r="I887" s="153"/>
      <c r="L887" s="150"/>
      <c r="M887" s="154"/>
      <c r="T887" s="155"/>
      <c r="AT887" s="151" t="s">
        <v>143</v>
      </c>
      <c r="AU887" s="151" t="s">
        <v>90</v>
      </c>
      <c r="AV887" s="12" t="s">
        <v>88</v>
      </c>
      <c r="AW887" s="12" t="s">
        <v>36</v>
      </c>
      <c r="AX887" s="12" t="s">
        <v>80</v>
      </c>
      <c r="AY887" s="151" t="s">
        <v>130</v>
      </c>
    </row>
    <row r="888" spans="2:65" s="13" customFormat="1" ht="11.25">
      <c r="B888" s="156"/>
      <c r="D888" s="144" t="s">
        <v>143</v>
      </c>
      <c r="E888" s="157" t="s">
        <v>1</v>
      </c>
      <c r="F888" s="158" t="s">
        <v>159</v>
      </c>
      <c r="H888" s="159">
        <v>3</v>
      </c>
      <c r="I888" s="160"/>
      <c r="L888" s="156"/>
      <c r="M888" s="161"/>
      <c r="T888" s="162"/>
      <c r="AT888" s="157" t="s">
        <v>143</v>
      </c>
      <c r="AU888" s="157" t="s">
        <v>90</v>
      </c>
      <c r="AV888" s="13" t="s">
        <v>90</v>
      </c>
      <c r="AW888" s="13" t="s">
        <v>36</v>
      </c>
      <c r="AX888" s="13" t="s">
        <v>88</v>
      </c>
      <c r="AY888" s="157" t="s">
        <v>130</v>
      </c>
    </row>
    <row r="889" spans="2:65" s="1" customFormat="1" ht="16.5" customHeight="1">
      <c r="B889" s="31"/>
      <c r="C889" s="170" t="s">
        <v>828</v>
      </c>
      <c r="D889" s="170" t="s">
        <v>327</v>
      </c>
      <c r="E889" s="171" t="s">
        <v>829</v>
      </c>
      <c r="F889" s="172" t="s">
        <v>830</v>
      </c>
      <c r="G889" s="173" t="s">
        <v>215</v>
      </c>
      <c r="H889" s="174">
        <v>3</v>
      </c>
      <c r="I889" s="175"/>
      <c r="J889" s="176">
        <f>ROUND(I889*H889,2)</f>
        <v>0</v>
      </c>
      <c r="K889" s="172" t="s">
        <v>136</v>
      </c>
      <c r="L889" s="177"/>
      <c r="M889" s="178" t="s">
        <v>1</v>
      </c>
      <c r="N889" s="179" t="s">
        <v>45</v>
      </c>
      <c r="P889" s="140">
        <f>O889*H889</f>
        <v>0</v>
      </c>
      <c r="Q889" s="140">
        <v>2.9499999999999998E-2</v>
      </c>
      <c r="R889" s="140">
        <f>Q889*H889</f>
        <v>8.8499999999999995E-2</v>
      </c>
      <c r="S889" s="140">
        <v>0</v>
      </c>
      <c r="T889" s="141">
        <f>S889*H889</f>
        <v>0</v>
      </c>
      <c r="AR889" s="142" t="s">
        <v>205</v>
      </c>
      <c r="AT889" s="142" t="s">
        <v>327</v>
      </c>
      <c r="AU889" s="142" t="s">
        <v>90</v>
      </c>
      <c r="AY889" s="16" t="s">
        <v>130</v>
      </c>
      <c r="BE889" s="143">
        <f>IF(N889="základní",J889,0)</f>
        <v>0</v>
      </c>
      <c r="BF889" s="143">
        <f>IF(N889="snížená",J889,0)</f>
        <v>0</v>
      </c>
      <c r="BG889" s="143">
        <f>IF(N889="zákl. přenesená",J889,0)</f>
        <v>0</v>
      </c>
      <c r="BH889" s="143">
        <f>IF(N889="sníž. přenesená",J889,0)</f>
        <v>0</v>
      </c>
      <c r="BI889" s="143">
        <f>IF(N889="nulová",J889,0)</f>
        <v>0</v>
      </c>
      <c r="BJ889" s="16" t="s">
        <v>88</v>
      </c>
      <c r="BK889" s="143">
        <f>ROUND(I889*H889,2)</f>
        <v>0</v>
      </c>
      <c r="BL889" s="16" t="s">
        <v>137</v>
      </c>
      <c r="BM889" s="142" t="s">
        <v>831</v>
      </c>
    </row>
    <row r="890" spans="2:65" s="1" customFormat="1" ht="11.25">
      <c r="B890" s="31"/>
      <c r="D890" s="144" t="s">
        <v>139</v>
      </c>
      <c r="F890" s="145" t="s">
        <v>830</v>
      </c>
      <c r="I890" s="146"/>
      <c r="L890" s="31"/>
      <c r="M890" s="147"/>
      <c r="T890" s="55"/>
      <c r="AT890" s="16" t="s">
        <v>139</v>
      </c>
      <c r="AU890" s="16" t="s">
        <v>90</v>
      </c>
    </row>
    <row r="891" spans="2:65" s="12" customFormat="1" ht="11.25">
      <c r="B891" s="150"/>
      <c r="D891" s="144" t="s">
        <v>143</v>
      </c>
      <c r="E891" s="151" t="s">
        <v>1</v>
      </c>
      <c r="F891" s="152" t="s">
        <v>458</v>
      </c>
      <c r="H891" s="151" t="s">
        <v>1</v>
      </c>
      <c r="I891" s="153"/>
      <c r="L891" s="150"/>
      <c r="M891" s="154"/>
      <c r="T891" s="155"/>
      <c r="AT891" s="151" t="s">
        <v>143</v>
      </c>
      <c r="AU891" s="151" t="s">
        <v>90</v>
      </c>
      <c r="AV891" s="12" t="s">
        <v>88</v>
      </c>
      <c r="AW891" s="12" t="s">
        <v>36</v>
      </c>
      <c r="AX891" s="12" t="s">
        <v>80</v>
      </c>
      <c r="AY891" s="151" t="s">
        <v>130</v>
      </c>
    </row>
    <row r="892" spans="2:65" s="12" customFormat="1" ht="11.25">
      <c r="B892" s="150"/>
      <c r="D892" s="144" t="s">
        <v>143</v>
      </c>
      <c r="E892" s="151" t="s">
        <v>1</v>
      </c>
      <c r="F892" s="152" t="s">
        <v>145</v>
      </c>
      <c r="H892" s="151" t="s">
        <v>1</v>
      </c>
      <c r="I892" s="153"/>
      <c r="L892" s="150"/>
      <c r="M892" s="154"/>
      <c r="T892" s="155"/>
      <c r="AT892" s="151" t="s">
        <v>143</v>
      </c>
      <c r="AU892" s="151" t="s">
        <v>90</v>
      </c>
      <c r="AV892" s="12" t="s">
        <v>88</v>
      </c>
      <c r="AW892" s="12" t="s">
        <v>36</v>
      </c>
      <c r="AX892" s="12" t="s">
        <v>80</v>
      </c>
      <c r="AY892" s="151" t="s">
        <v>130</v>
      </c>
    </row>
    <row r="893" spans="2:65" s="13" customFormat="1" ht="11.25">
      <c r="B893" s="156"/>
      <c r="D893" s="144" t="s">
        <v>143</v>
      </c>
      <c r="E893" s="157" t="s">
        <v>1</v>
      </c>
      <c r="F893" s="158" t="s">
        <v>159</v>
      </c>
      <c r="H893" s="159">
        <v>3</v>
      </c>
      <c r="I893" s="160"/>
      <c r="L893" s="156"/>
      <c r="M893" s="161"/>
      <c r="T893" s="162"/>
      <c r="AT893" s="157" t="s">
        <v>143</v>
      </c>
      <c r="AU893" s="157" t="s">
        <v>90</v>
      </c>
      <c r="AV893" s="13" t="s">
        <v>90</v>
      </c>
      <c r="AW893" s="13" t="s">
        <v>36</v>
      </c>
      <c r="AX893" s="13" t="s">
        <v>88</v>
      </c>
      <c r="AY893" s="157" t="s">
        <v>130</v>
      </c>
    </row>
    <row r="894" spans="2:65" s="1" customFormat="1" ht="24.2" customHeight="1">
      <c r="B894" s="31"/>
      <c r="C894" s="170" t="s">
        <v>832</v>
      </c>
      <c r="D894" s="170" t="s">
        <v>327</v>
      </c>
      <c r="E894" s="171" t="s">
        <v>833</v>
      </c>
      <c r="F894" s="172" t="s">
        <v>834</v>
      </c>
      <c r="G894" s="173" t="s">
        <v>215</v>
      </c>
      <c r="H894" s="174">
        <v>3</v>
      </c>
      <c r="I894" s="175"/>
      <c r="J894" s="176">
        <f>ROUND(I894*H894,2)</f>
        <v>0</v>
      </c>
      <c r="K894" s="172" t="s">
        <v>136</v>
      </c>
      <c r="L894" s="177"/>
      <c r="M894" s="178" t="s">
        <v>1</v>
      </c>
      <c r="N894" s="179" t="s">
        <v>45</v>
      </c>
      <c r="P894" s="140">
        <f>O894*H894</f>
        <v>0</v>
      </c>
      <c r="Q894" s="140">
        <v>2.5000000000000001E-3</v>
      </c>
      <c r="R894" s="140">
        <f>Q894*H894</f>
        <v>7.4999999999999997E-3</v>
      </c>
      <c r="S894" s="140">
        <v>0</v>
      </c>
      <c r="T894" s="141">
        <f>S894*H894</f>
        <v>0</v>
      </c>
      <c r="AR894" s="142" t="s">
        <v>205</v>
      </c>
      <c r="AT894" s="142" t="s">
        <v>327</v>
      </c>
      <c r="AU894" s="142" t="s">
        <v>90</v>
      </c>
      <c r="AY894" s="16" t="s">
        <v>130</v>
      </c>
      <c r="BE894" s="143">
        <f>IF(N894="základní",J894,0)</f>
        <v>0</v>
      </c>
      <c r="BF894" s="143">
        <f>IF(N894="snížená",J894,0)</f>
        <v>0</v>
      </c>
      <c r="BG894" s="143">
        <f>IF(N894="zákl. přenesená",J894,0)</f>
        <v>0</v>
      </c>
      <c r="BH894" s="143">
        <f>IF(N894="sníž. přenesená",J894,0)</f>
        <v>0</v>
      </c>
      <c r="BI894" s="143">
        <f>IF(N894="nulová",J894,0)</f>
        <v>0</v>
      </c>
      <c r="BJ894" s="16" t="s">
        <v>88</v>
      </c>
      <c r="BK894" s="143">
        <f>ROUND(I894*H894,2)</f>
        <v>0</v>
      </c>
      <c r="BL894" s="16" t="s">
        <v>137</v>
      </c>
      <c r="BM894" s="142" t="s">
        <v>835</v>
      </c>
    </row>
    <row r="895" spans="2:65" s="1" customFormat="1" ht="11.25">
      <c r="B895" s="31"/>
      <c r="D895" s="144" t="s">
        <v>139</v>
      </c>
      <c r="F895" s="145" t="s">
        <v>834</v>
      </c>
      <c r="I895" s="146"/>
      <c r="L895" s="31"/>
      <c r="M895" s="147"/>
      <c r="T895" s="55"/>
      <c r="AT895" s="16" t="s">
        <v>139</v>
      </c>
      <c r="AU895" s="16" t="s">
        <v>90</v>
      </c>
    </row>
    <row r="896" spans="2:65" s="12" customFormat="1" ht="11.25">
      <c r="B896" s="150"/>
      <c r="D896" s="144" t="s">
        <v>143</v>
      </c>
      <c r="E896" s="151" t="s">
        <v>1</v>
      </c>
      <c r="F896" s="152" t="s">
        <v>458</v>
      </c>
      <c r="H896" s="151" t="s">
        <v>1</v>
      </c>
      <c r="I896" s="153"/>
      <c r="L896" s="150"/>
      <c r="M896" s="154"/>
      <c r="T896" s="155"/>
      <c r="AT896" s="151" t="s">
        <v>143</v>
      </c>
      <c r="AU896" s="151" t="s">
        <v>90</v>
      </c>
      <c r="AV896" s="12" t="s">
        <v>88</v>
      </c>
      <c r="AW896" s="12" t="s">
        <v>36</v>
      </c>
      <c r="AX896" s="12" t="s">
        <v>80</v>
      </c>
      <c r="AY896" s="151" t="s">
        <v>130</v>
      </c>
    </row>
    <row r="897" spans="2:65" s="12" customFormat="1" ht="11.25">
      <c r="B897" s="150"/>
      <c r="D897" s="144" t="s">
        <v>143</v>
      </c>
      <c r="E897" s="151" t="s">
        <v>1</v>
      </c>
      <c r="F897" s="152" t="s">
        <v>145</v>
      </c>
      <c r="H897" s="151" t="s">
        <v>1</v>
      </c>
      <c r="I897" s="153"/>
      <c r="L897" s="150"/>
      <c r="M897" s="154"/>
      <c r="T897" s="155"/>
      <c r="AT897" s="151" t="s">
        <v>143</v>
      </c>
      <c r="AU897" s="151" t="s">
        <v>90</v>
      </c>
      <c r="AV897" s="12" t="s">
        <v>88</v>
      </c>
      <c r="AW897" s="12" t="s">
        <v>36</v>
      </c>
      <c r="AX897" s="12" t="s">
        <v>80</v>
      </c>
      <c r="AY897" s="151" t="s">
        <v>130</v>
      </c>
    </row>
    <row r="898" spans="2:65" s="13" customFormat="1" ht="11.25">
      <c r="B898" s="156"/>
      <c r="D898" s="144" t="s">
        <v>143</v>
      </c>
      <c r="E898" s="157" t="s">
        <v>1</v>
      </c>
      <c r="F898" s="158" t="s">
        <v>159</v>
      </c>
      <c r="H898" s="159">
        <v>3</v>
      </c>
      <c r="I898" s="160"/>
      <c r="L898" s="156"/>
      <c r="M898" s="161"/>
      <c r="T898" s="162"/>
      <c r="AT898" s="157" t="s">
        <v>143</v>
      </c>
      <c r="AU898" s="157" t="s">
        <v>90</v>
      </c>
      <c r="AV898" s="13" t="s">
        <v>90</v>
      </c>
      <c r="AW898" s="13" t="s">
        <v>36</v>
      </c>
      <c r="AX898" s="13" t="s">
        <v>88</v>
      </c>
      <c r="AY898" s="157" t="s">
        <v>130</v>
      </c>
    </row>
    <row r="899" spans="2:65" s="1" customFormat="1" ht="16.5" customHeight="1">
      <c r="B899" s="31"/>
      <c r="C899" s="131" t="s">
        <v>836</v>
      </c>
      <c r="D899" s="131" t="s">
        <v>132</v>
      </c>
      <c r="E899" s="132" t="s">
        <v>837</v>
      </c>
      <c r="F899" s="133" t="s">
        <v>838</v>
      </c>
      <c r="G899" s="134" t="s">
        <v>215</v>
      </c>
      <c r="H899" s="135">
        <v>13</v>
      </c>
      <c r="I899" s="136"/>
      <c r="J899" s="137">
        <f>ROUND(I899*H899,2)</f>
        <v>0</v>
      </c>
      <c r="K899" s="133" t="s">
        <v>136</v>
      </c>
      <c r="L899" s="31"/>
      <c r="M899" s="138" t="s">
        <v>1</v>
      </c>
      <c r="N899" s="139" t="s">
        <v>45</v>
      </c>
      <c r="P899" s="140">
        <f>O899*H899</f>
        <v>0</v>
      </c>
      <c r="Q899" s="140">
        <v>3.3E-4</v>
      </c>
      <c r="R899" s="140">
        <f>Q899*H899</f>
        <v>4.2900000000000004E-3</v>
      </c>
      <c r="S899" s="140">
        <v>0</v>
      </c>
      <c r="T899" s="141">
        <f>S899*H899</f>
        <v>0</v>
      </c>
      <c r="AR899" s="142" t="s">
        <v>137</v>
      </c>
      <c r="AT899" s="142" t="s">
        <v>132</v>
      </c>
      <c r="AU899" s="142" t="s">
        <v>90</v>
      </c>
      <c r="AY899" s="16" t="s">
        <v>130</v>
      </c>
      <c r="BE899" s="143">
        <f>IF(N899="základní",J899,0)</f>
        <v>0</v>
      </c>
      <c r="BF899" s="143">
        <f>IF(N899="snížená",J899,0)</f>
        <v>0</v>
      </c>
      <c r="BG899" s="143">
        <f>IF(N899="zákl. přenesená",J899,0)</f>
        <v>0</v>
      </c>
      <c r="BH899" s="143">
        <f>IF(N899="sníž. přenesená",J899,0)</f>
        <v>0</v>
      </c>
      <c r="BI899" s="143">
        <f>IF(N899="nulová",J899,0)</f>
        <v>0</v>
      </c>
      <c r="BJ899" s="16" t="s">
        <v>88</v>
      </c>
      <c r="BK899" s="143">
        <f>ROUND(I899*H899,2)</f>
        <v>0</v>
      </c>
      <c r="BL899" s="16" t="s">
        <v>137</v>
      </c>
      <c r="BM899" s="142" t="s">
        <v>839</v>
      </c>
    </row>
    <row r="900" spans="2:65" s="1" customFormat="1" ht="11.25">
      <c r="B900" s="31"/>
      <c r="D900" s="144" t="s">
        <v>139</v>
      </c>
      <c r="F900" s="145" t="s">
        <v>840</v>
      </c>
      <c r="I900" s="146"/>
      <c r="L900" s="31"/>
      <c r="M900" s="147"/>
      <c r="T900" s="55"/>
      <c r="AT900" s="16" t="s">
        <v>139</v>
      </c>
      <c r="AU900" s="16" t="s">
        <v>90</v>
      </c>
    </row>
    <row r="901" spans="2:65" s="1" customFormat="1" ht="11.25">
      <c r="B901" s="31"/>
      <c r="D901" s="148" t="s">
        <v>141</v>
      </c>
      <c r="F901" s="149" t="s">
        <v>841</v>
      </c>
      <c r="I901" s="146"/>
      <c r="L901" s="31"/>
      <c r="M901" s="147"/>
      <c r="T901" s="55"/>
      <c r="AT901" s="16" t="s">
        <v>141</v>
      </c>
      <c r="AU901" s="16" t="s">
        <v>90</v>
      </c>
    </row>
    <row r="902" spans="2:65" s="12" customFormat="1" ht="11.25">
      <c r="B902" s="150"/>
      <c r="D902" s="144" t="s">
        <v>143</v>
      </c>
      <c r="E902" s="151" t="s">
        <v>1</v>
      </c>
      <c r="F902" s="152" t="s">
        <v>842</v>
      </c>
      <c r="H902" s="151" t="s">
        <v>1</v>
      </c>
      <c r="I902" s="153"/>
      <c r="L902" s="150"/>
      <c r="M902" s="154"/>
      <c r="T902" s="155"/>
      <c r="AT902" s="151" t="s">
        <v>143</v>
      </c>
      <c r="AU902" s="151" t="s">
        <v>90</v>
      </c>
      <c r="AV902" s="12" t="s">
        <v>88</v>
      </c>
      <c r="AW902" s="12" t="s">
        <v>36</v>
      </c>
      <c r="AX902" s="12" t="s">
        <v>80</v>
      </c>
      <c r="AY902" s="151" t="s">
        <v>130</v>
      </c>
    </row>
    <row r="903" spans="2:65" s="12" customFormat="1" ht="11.25">
      <c r="B903" s="150"/>
      <c r="D903" s="144" t="s">
        <v>143</v>
      </c>
      <c r="E903" s="151" t="s">
        <v>1</v>
      </c>
      <c r="F903" s="152" t="s">
        <v>145</v>
      </c>
      <c r="H903" s="151" t="s">
        <v>1</v>
      </c>
      <c r="I903" s="153"/>
      <c r="L903" s="150"/>
      <c r="M903" s="154"/>
      <c r="T903" s="155"/>
      <c r="AT903" s="151" t="s">
        <v>143</v>
      </c>
      <c r="AU903" s="151" t="s">
        <v>90</v>
      </c>
      <c r="AV903" s="12" t="s">
        <v>88</v>
      </c>
      <c r="AW903" s="12" t="s">
        <v>36</v>
      </c>
      <c r="AX903" s="12" t="s">
        <v>80</v>
      </c>
      <c r="AY903" s="151" t="s">
        <v>130</v>
      </c>
    </row>
    <row r="904" spans="2:65" s="13" customFormat="1" ht="11.25">
      <c r="B904" s="156"/>
      <c r="D904" s="144" t="s">
        <v>143</v>
      </c>
      <c r="E904" s="157" t="s">
        <v>1</v>
      </c>
      <c r="F904" s="158" t="s">
        <v>137</v>
      </c>
      <c r="H904" s="159">
        <v>4</v>
      </c>
      <c r="I904" s="160"/>
      <c r="L904" s="156"/>
      <c r="M904" s="161"/>
      <c r="T904" s="162"/>
      <c r="AT904" s="157" t="s">
        <v>143</v>
      </c>
      <c r="AU904" s="157" t="s">
        <v>90</v>
      </c>
      <c r="AV904" s="13" t="s">
        <v>90</v>
      </c>
      <c r="AW904" s="13" t="s">
        <v>36</v>
      </c>
      <c r="AX904" s="13" t="s">
        <v>80</v>
      </c>
      <c r="AY904" s="157" t="s">
        <v>130</v>
      </c>
    </row>
    <row r="905" spans="2:65" s="12" customFormat="1" ht="11.25">
      <c r="B905" s="150"/>
      <c r="D905" s="144" t="s">
        <v>143</v>
      </c>
      <c r="E905" s="151" t="s">
        <v>1</v>
      </c>
      <c r="F905" s="152" t="s">
        <v>203</v>
      </c>
      <c r="H905" s="151" t="s">
        <v>1</v>
      </c>
      <c r="I905" s="153"/>
      <c r="L905" s="150"/>
      <c r="M905" s="154"/>
      <c r="T905" s="155"/>
      <c r="AT905" s="151" t="s">
        <v>143</v>
      </c>
      <c r="AU905" s="151" t="s">
        <v>90</v>
      </c>
      <c r="AV905" s="12" t="s">
        <v>88</v>
      </c>
      <c r="AW905" s="12" t="s">
        <v>36</v>
      </c>
      <c r="AX905" s="12" t="s">
        <v>80</v>
      </c>
      <c r="AY905" s="151" t="s">
        <v>130</v>
      </c>
    </row>
    <row r="906" spans="2:65" s="13" customFormat="1" ht="11.25">
      <c r="B906" s="156"/>
      <c r="D906" s="144" t="s">
        <v>143</v>
      </c>
      <c r="E906" s="157" t="s">
        <v>1</v>
      </c>
      <c r="F906" s="158" t="s">
        <v>212</v>
      </c>
      <c r="H906" s="159">
        <v>9</v>
      </c>
      <c r="I906" s="160"/>
      <c r="L906" s="156"/>
      <c r="M906" s="161"/>
      <c r="T906" s="162"/>
      <c r="AT906" s="157" t="s">
        <v>143</v>
      </c>
      <c r="AU906" s="157" t="s">
        <v>90</v>
      </c>
      <c r="AV906" s="13" t="s">
        <v>90</v>
      </c>
      <c r="AW906" s="13" t="s">
        <v>36</v>
      </c>
      <c r="AX906" s="13" t="s">
        <v>80</v>
      </c>
      <c r="AY906" s="157" t="s">
        <v>130</v>
      </c>
    </row>
    <row r="907" spans="2:65" s="14" customFormat="1" ht="11.25">
      <c r="B907" s="163"/>
      <c r="D907" s="144" t="s">
        <v>143</v>
      </c>
      <c r="E907" s="164" t="s">
        <v>1</v>
      </c>
      <c r="F907" s="165" t="s">
        <v>152</v>
      </c>
      <c r="H907" s="166">
        <v>13</v>
      </c>
      <c r="I907" s="167"/>
      <c r="L907" s="163"/>
      <c r="M907" s="168"/>
      <c r="T907" s="169"/>
      <c r="AT907" s="164" t="s">
        <v>143</v>
      </c>
      <c r="AU907" s="164" t="s">
        <v>90</v>
      </c>
      <c r="AV907" s="14" t="s">
        <v>137</v>
      </c>
      <c r="AW907" s="14" t="s">
        <v>36</v>
      </c>
      <c r="AX907" s="14" t="s">
        <v>88</v>
      </c>
      <c r="AY907" s="164" t="s">
        <v>130</v>
      </c>
    </row>
    <row r="908" spans="2:65" s="1" customFormat="1" ht="16.5" customHeight="1">
      <c r="B908" s="31"/>
      <c r="C908" s="170" t="s">
        <v>843</v>
      </c>
      <c r="D908" s="170" t="s">
        <v>327</v>
      </c>
      <c r="E908" s="171" t="s">
        <v>844</v>
      </c>
      <c r="F908" s="172" t="s">
        <v>845</v>
      </c>
      <c r="G908" s="173" t="s">
        <v>215</v>
      </c>
      <c r="H908" s="174">
        <v>13</v>
      </c>
      <c r="I908" s="175"/>
      <c r="J908" s="176">
        <f>ROUND(I908*H908,2)</f>
        <v>0</v>
      </c>
      <c r="K908" s="172" t="s">
        <v>136</v>
      </c>
      <c r="L908" s="177"/>
      <c r="M908" s="178" t="s">
        <v>1</v>
      </c>
      <c r="N908" s="179" t="s">
        <v>45</v>
      </c>
      <c r="P908" s="140">
        <f>O908*H908</f>
        <v>0</v>
      </c>
      <c r="Q908" s="140">
        <v>1E-4</v>
      </c>
      <c r="R908" s="140">
        <f>Q908*H908</f>
        <v>1.3000000000000002E-3</v>
      </c>
      <c r="S908" s="140">
        <v>0</v>
      </c>
      <c r="T908" s="141">
        <f>S908*H908</f>
        <v>0</v>
      </c>
      <c r="AR908" s="142" t="s">
        <v>205</v>
      </c>
      <c r="AT908" s="142" t="s">
        <v>327</v>
      </c>
      <c r="AU908" s="142" t="s">
        <v>90</v>
      </c>
      <c r="AY908" s="16" t="s">
        <v>130</v>
      </c>
      <c r="BE908" s="143">
        <f>IF(N908="základní",J908,0)</f>
        <v>0</v>
      </c>
      <c r="BF908" s="143">
        <f>IF(N908="snížená",J908,0)</f>
        <v>0</v>
      </c>
      <c r="BG908" s="143">
        <f>IF(N908="zákl. přenesená",J908,0)</f>
        <v>0</v>
      </c>
      <c r="BH908" s="143">
        <f>IF(N908="sníž. přenesená",J908,0)</f>
        <v>0</v>
      </c>
      <c r="BI908" s="143">
        <f>IF(N908="nulová",J908,0)</f>
        <v>0</v>
      </c>
      <c r="BJ908" s="16" t="s">
        <v>88</v>
      </c>
      <c r="BK908" s="143">
        <f>ROUND(I908*H908,2)</f>
        <v>0</v>
      </c>
      <c r="BL908" s="16" t="s">
        <v>137</v>
      </c>
      <c r="BM908" s="142" t="s">
        <v>846</v>
      </c>
    </row>
    <row r="909" spans="2:65" s="1" customFormat="1" ht="11.25">
      <c r="B909" s="31"/>
      <c r="D909" s="144" t="s">
        <v>139</v>
      </c>
      <c r="F909" s="145" t="s">
        <v>845</v>
      </c>
      <c r="I909" s="146"/>
      <c r="L909" s="31"/>
      <c r="M909" s="147"/>
      <c r="T909" s="55"/>
      <c r="AT909" s="16" t="s">
        <v>139</v>
      </c>
      <c r="AU909" s="16" t="s">
        <v>90</v>
      </c>
    </row>
    <row r="910" spans="2:65" s="12" customFormat="1" ht="11.25">
      <c r="B910" s="150"/>
      <c r="D910" s="144" t="s">
        <v>143</v>
      </c>
      <c r="E910" s="151" t="s">
        <v>1</v>
      </c>
      <c r="F910" s="152" t="s">
        <v>842</v>
      </c>
      <c r="H910" s="151" t="s">
        <v>1</v>
      </c>
      <c r="I910" s="153"/>
      <c r="L910" s="150"/>
      <c r="M910" s="154"/>
      <c r="T910" s="155"/>
      <c r="AT910" s="151" t="s">
        <v>143</v>
      </c>
      <c r="AU910" s="151" t="s">
        <v>90</v>
      </c>
      <c r="AV910" s="12" t="s">
        <v>88</v>
      </c>
      <c r="AW910" s="12" t="s">
        <v>36</v>
      </c>
      <c r="AX910" s="12" t="s">
        <v>80</v>
      </c>
      <c r="AY910" s="151" t="s">
        <v>130</v>
      </c>
    </row>
    <row r="911" spans="2:65" s="12" customFormat="1" ht="11.25">
      <c r="B911" s="150"/>
      <c r="D911" s="144" t="s">
        <v>143</v>
      </c>
      <c r="E911" s="151" t="s">
        <v>1</v>
      </c>
      <c r="F911" s="152" t="s">
        <v>145</v>
      </c>
      <c r="H911" s="151" t="s">
        <v>1</v>
      </c>
      <c r="I911" s="153"/>
      <c r="L911" s="150"/>
      <c r="M911" s="154"/>
      <c r="T911" s="155"/>
      <c r="AT911" s="151" t="s">
        <v>143</v>
      </c>
      <c r="AU911" s="151" t="s">
        <v>90</v>
      </c>
      <c r="AV911" s="12" t="s">
        <v>88</v>
      </c>
      <c r="AW911" s="12" t="s">
        <v>36</v>
      </c>
      <c r="AX911" s="12" t="s">
        <v>80</v>
      </c>
      <c r="AY911" s="151" t="s">
        <v>130</v>
      </c>
    </row>
    <row r="912" spans="2:65" s="13" customFormat="1" ht="11.25">
      <c r="B912" s="156"/>
      <c r="D912" s="144" t="s">
        <v>143</v>
      </c>
      <c r="E912" s="157" t="s">
        <v>1</v>
      </c>
      <c r="F912" s="158" t="s">
        <v>137</v>
      </c>
      <c r="H912" s="159">
        <v>4</v>
      </c>
      <c r="I912" s="160"/>
      <c r="L912" s="156"/>
      <c r="M912" s="161"/>
      <c r="T912" s="162"/>
      <c r="AT912" s="157" t="s">
        <v>143</v>
      </c>
      <c r="AU912" s="157" t="s">
        <v>90</v>
      </c>
      <c r="AV912" s="13" t="s">
        <v>90</v>
      </c>
      <c r="AW912" s="13" t="s">
        <v>36</v>
      </c>
      <c r="AX912" s="13" t="s">
        <v>80</v>
      </c>
      <c r="AY912" s="157" t="s">
        <v>130</v>
      </c>
    </row>
    <row r="913" spans="2:65" s="12" customFormat="1" ht="11.25">
      <c r="B913" s="150"/>
      <c r="D913" s="144" t="s">
        <v>143</v>
      </c>
      <c r="E913" s="151" t="s">
        <v>1</v>
      </c>
      <c r="F913" s="152" t="s">
        <v>203</v>
      </c>
      <c r="H913" s="151" t="s">
        <v>1</v>
      </c>
      <c r="I913" s="153"/>
      <c r="L913" s="150"/>
      <c r="M913" s="154"/>
      <c r="T913" s="155"/>
      <c r="AT913" s="151" t="s">
        <v>143</v>
      </c>
      <c r="AU913" s="151" t="s">
        <v>90</v>
      </c>
      <c r="AV913" s="12" t="s">
        <v>88</v>
      </c>
      <c r="AW913" s="12" t="s">
        <v>36</v>
      </c>
      <c r="AX913" s="12" t="s">
        <v>80</v>
      </c>
      <c r="AY913" s="151" t="s">
        <v>130</v>
      </c>
    </row>
    <row r="914" spans="2:65" s="13" customFormat="1" ht="11.25">
      <c r="B914" s="156"/>
      <c r="D914" s="144" t="s">
        <v>143</v>
      </c>
      <c r="E914" s="157" t="s">
        <v>1</v>
      </c>
      <c r="F914" s="158" t="s">
        <v>212</v>
      </c>
      <c r="H914" s="159">
        <v>9</v>
      </c>
      <c r="I914" s="160"/>
      <c r="L914" s="156"/>
      <c r="M914" s="161"/>
      <c r="T914" s="162"/>
      <c r="AT914" s="157" t="s">
        <v>143</v>
      </c>
      <c r="AU914" s="157" t="s">
        <v>90</v>
      </c>
      <c r="AV914" s="13" t="s">
        <v>90</v>
      </c>
      <c r="AW914" s="13" t="s">
        <v>36</v>
      </c>
      <c r="AX914" s="13" t="s">
        <v>80</v>
      </c>
      <c r="AY914" s="157" t="s">
        <v>130</v>
      </c>
    </row>
    <row r="915" spans="2:65" s="14" customFormat="1" ht="11.25">
      <c r="B915" s="163"/>
      <c r="D915" s="144" t="s">
        <v>143</v>
      </c>
      <c r="E915" s="164" t="s">
        <v>1</v>
      </c>
      <c r="F915" s="165" t="s">
        <v>152</v>
      </c>
      <c r="H915" s="166">
        <v>13</v>
      </c>
      <c r="I915" s="167"/>
      <c r="L915" s="163"/>
      <c r="M915" s="168"/>
      <c r="T915" s="169"/>
      <c r="AT915" s="164" t="s">
        <v>143</v>
      </c>
      <c r="AU915" s="164" t="s">
        <v>90</v>
      </c>
      <c r="AV915" s="14" t="s">
        <v>137</v>
      </c>
      <c r="AW915" s="14" t="s">
        <v>36</v>
      </c>
      <c r="AX915" s="14" t="s">
        <v>88</v>
      </c>
      <c r="AY915" s="164" t="s">
        <v>130</v>
      </c>
    </row>
    <row r="916" spans="2:65" s="1" customFormat="1" ht="16.5" customHeight="1">
      <c r="B916" s="31"/>
      <c r="C916" s="131" t="s">
        <v>847</v>
      </c>
      <c r="D916" s="131" t="s">
        <v>132</v>
      </c>
      <c r="E916" s="132" t="s">
        <v>848</v>
      </c>
      <c r="F916" s="133" t="s">
        <v>849</v>
      </c>
      <c r="G916" s="134" t="s">
        <v>170</v>
      </c>
      <c r="H916" s="135">
        <v>190</v>
      </c>
      <c r="I916" s="136"/>
      <c r="J916" s="137">
        <f>ROUND(I916*H916,2)</f>
        <v>0</v>
      </c>
      <c r="K916" s="133" t="s">
        <v>136</v>
      </c>
      <c r="L916" s="31"/>
      <c r="M916" s="138" t="s">
        <v>1</v>
      </c>
      <c r="N916" s="139" t="s">
        <v>45</v>
      </c>
      <c r="P916" s="140">
        <f>O916*H916</f>
        <v>0</v>
      </c>
      <c r="Q916" s="140">
        <v>1.9000000000000001E-4</v>
      </c>
      <c r="R916" s="140">
        <f>Q916*H916</f>
        <v>3.61E-2</v>
      </c>
      <c r="S916" s="140">
        <v>0</v>
      </c>
      <c r="T916" s="141">
        <f>S916*H916</f>
        <v>0</v>
      </c>
      <c r="AR916" s="142" t="s">
        <v>137</v>
      </c>
      <c r="AT916" s="142" t="s">
        <v>132</v>
      </c>
      <c r="AU916" s="142" t="s">
        <v>90</v>
      </c>
      <c r="AY916" s="16" t="s">
        <v>130</v>
      </c>
      <c r="BE916" s="143">
        <f>IF(N916="základní",J916,0)</f>
        <v>0</v>
      </c>
      <c r="BF916" s="143">
        <f>IF(N916="snížená",J916,0)</f>
        <v>0</v>
      </c>
      <c r="BG916" s="143">
        <f>IF(N916="zákl. přenesená",J916,0)</f>
        <v>0</v>
      </c>
      <c r="BH916" s="143">
        <f>IF(N916="sníž. přenesená",J916,0)</f>
        <v>0</v>
      </c>
      <c r="BI916" s="143">
        <f>IF(N916="nulová",J916,0)</f>
        <v>0</v>
      </c>
      <c r="BJ916" s="16" t="s">
        <v>88</v>
      </c>
      <c r="BK916" s="143">
        <f>ROUND(I916*H916,2)</f>
        <v>0</v>
      </c>
      <c r="BL916" s="16" t="s">
        <v>137</v>
      </c>
      <c r="BM916" s="142" t="s">
        <v>850</v>
      </c>
    </row>
    <row r="917" spans="2:65" s="1" customFormat="1" ht="11.25">
      <c r="B917" s="31"/>
      <c r="D917" s="144" t="s">
        <v>139</v>
      </c>
      <c r="F917" s="145" t="s">
        <v>851</v>
      </c>
      <c r="I917" s="146"/>
      <c r="L917" s="31"/>
      <c r="M917" s="147"/>
      <c r="T917" s="55"/>
      <c r="AT917" s="16" t="s">
        <v>139</v>
      </c>
      <c r="AU917" s="16" t="s">
        <v>90</v>
      </c>
    </row>
    <row r="918" spans="2:65" s="1" customFormat="1" ht="11.25">
      <c r="B918" s="31"/>
      <c r="D918" s="148" t="s">
        <v>141</v>
      </c>
      <c r="F918" s="149" t="s">
        <v>852</v>
      </c>
      <c r="I918" s="146"/>
      <c r="L918" s="31"/>
      <c r="M918" s="147"/>
      <c r="T918" s="55"/>
      <c r="AT918" s="16" t="s">
        <v>141</v>
      </c>
      <c r="AU918" s="16" t="s">
        <v>90</v>
      </c>
    </row>
    <row r="919" spans="2:65" s="12" customFormat="1" ht="11.25">
      <c r="B919" s="150"/>
      <c r="D919" s="144" t="s">
        <v>143</v>
      </c>
      <c r="E919" s="151" t="s">
        <v>1</v>
      </c>
      <c r="F919" s="152" t="s">
        <v>842</v>
      </c>
      <c r="H919" s="151" t="s">
        <v>1</v>
      </c>
      <c r="I919" s="153"/>
      <c r="L919" s="150"/>
      <c r="M919" s="154"/>
      <c r="T919" s="155"/>
      <c r="AT919" s="151" t="s">
        <v>143</v>
      </c>
      <c r="AU919" s="151" t="s">
        <v>90</v>
      </c>
      <c r="AV919" s="12" t="s">
        <v>88</v>
      </c>
      <c r="AW919" s="12" t="s">
        <v>36</v>
      </c>
      <c r="AX919" s="12" t="s">
        <v>80</v>
      </c>
      <c r="AY919" s="151" t="s">
        <v>130</v>
      </c>
    </row>
    <row r="920" spans="2:65" s="12" customFormat="1" ht="11.25">
      <c r="B920" s="150"/>
      <c r="D920" s="144" t="s">
        <v>143</v>
      </c>
      <c r="E920" s="151" t="s">
        <v>1</v>
      </c>
      <c r="F920" s="152" t="s">
        <v>145</v>
      </c>
      <c r="H920" s="151" t="s">
        <v>1</v>
      </c>
      <c r="I920" s="153"/>
      <c r="L920" s="150"/>
      <c r="M920" s="154"/>
      <c r="T920" s="155"/>
      <c r="AT920" s="151" t="s">
        <v>143</v>
      </c>
      <c r="AU920" s="151" t="s">
        <v>90</v>
      </c>
      <c r="AV920" s="12" t="s">
        <v>88</v>
      </c>
      <c r="AW920" s="12" t="s">
        <v>36</v>
      </c>
      <c r="AX920" s="12" t="s">
        <v>80</v>
      </c>
      <c r="AY920" s="151" t="s">
        <v>130</v>
      </c>
    </row>
    <row r="921" spans="2:65" s="13" customFormat="1" ht="11.25">
      <c r="B921" s="156"/>
      <c r="D921" s="144" t="s">
        <v>143</v>
      </c>
      <c r="E921" s="157" t="s">
        <v>1</v>
      </c>
      <c r="F921" s="158" t="s">
        <v>853</v>
      </c>
      <c r="H921" s="159">
        <v>140</v>
      </c>
      <c r="I921" s="160"/>
      <c r="L921" s="156"/>
      <c r="M921" s="161"/>
      <c r="T921" s="162"/>
      <c r="AT921" s="157" t="s">
        <v>143</v>
      </c>
      <c r="AU921" s="157" t="s">
        <v>90</v>
      </c>
      <c r="AV921" s="13" t="s">
        <v>90</v>
      </c>
      <c r="AW921" s="13" t="s">
        <v>36</v>
      </c>
      <c r="AX921" s="13" t="s">
        <v>80</v>
      </c>
      <c r="AY921" s="157" t="s">
        <v>130</v>
      </c>
    </row>
    <row r="922" spans="2:65" s="12" customFormat="1" ht="11.25">
      <c r="B922" s="150"/>
      <c r="D922" s="144" t="s">
        <v>143</v>
      </c>
      <c r="E922" s="151" t="s">
        <v>1</v>
      </c>
      <c r="F922" s="152" t="s">
        <v>148</v>
      </c>
      <c r="H922" s="151" t="s">
        <v>1</v>
      </c>
      <c r="I922" s="153"/>
      <c r="L922" s="150"/>
      <c r="M922" s="154"/>
      <c r="T922" s="155"/>
      <c r="AT922" s="151" t="s">
        <v>143</v>
      </c>
      <c r="AU922" s="151" t="s">
        <v>90</v>
      </c>
      <c r="AV922" s="12" t="s">
        <v>88</v>
      </c>
      <c r="AW922" s="12" t="s">
        <v>36</v>
      </c>
      <c r="AX922" s="12" t="s">
        <v>80</v>
      </c>
      <c r="AY922" s="151" t="s">
        <v>130</v>
      </c>
    </row>
    <row r="923" spans="2:65" s="13" customFormat="1" ht="11.25">
      <c r="B923" s="156"/>
      <c r="D923" s="144" t="s">
        <v>143</v>
      </c>
      <c r="E923" s="157" t="s">
        <v>1</v>
      </c>
      <c r="F923" s="158" t="s">
        <v>504</v>
      </c>
      <c r="H923" s="159">
        <v>50</v>
      </c>
      <c r="I923" s="160"/>
      <c r="L923" s="156"/>
      <c r="M923" s="161"/>
      <c r="T923" s="162"/>
      <c r="AT923" s="157" t="s">
        <v>143</v>
      </c>
      <c r="AU923" s="157" t="s">
        <v>90</v>
      </c>
      <c r="AV923" s="13" t="s">
        <v>90</v>
      </c>
      <c r="AW923" s="13" t="s">
        <v>36</v>
      </c>
      <c r="AX923" s="13" t="s">
        <v>80</v>
      </c>
      <c r="AY923" s="157" t="s">
        <v>130</v>
      </c>
    </row>
    <row r="924" spans="2:65" s="14" customFormat="1" ht="11.25">
      <c r="B924" s="163"/>
      <c r="D924" s="144" t="s">
        <v>143</v>
      </c>
      <c r="E924" s="164" t="s">
        <v>1</v>
      </c>
      <c r="F924" s="165" t="s">
        <v>152</v>
      </c>
      <c r="H924" s="166">
        <v>190</v>
      </c>
      <c r="I924" s="167"/>
      <c r="L924" s="163"/>
      <c r="M924" s="168"/>
      <c r="T924" s="169"/>
      <c r="AT924" s="164" t="s">
        <v>143</v>
      </c>
      <c r="AU924" s="164" t="s">
        <v>90</v>
      </c>
      <c r="AV924" s="14" t="s">
        <v>137</v>
      </c>
      <c r="AW924" s="14" t="s">
        <v>36</v>
      </c>
      <c r="AX924" s="14" t="s">
        <v>88</v>
      </c>
      <c r="AY924" s="164" t="s">
        <v>130</v>
      </c>
    </row>
    <row r="925" spans="2:65" s="1" customFormat="1" ht="24.2" customHeight="1">
      <c r="B925" s="31"/>
      <c r="C925" s="131" t="s">
        <v>854</v>
      </c>
      <c r="D925" s="131" t="s">
        <v>132</v>
      </c>
      <c r="E925" s="132" t="s">
        <v>855</v>
      </c>
      <c r="F925" s="133" t="s">
        <v>856</v>
      </c>
      <c r="G925" s="134" t="s">
        <v>170</v>
      </c>
      <c r="H925" s="135">
        <v>143</v>
      </c>
      <c r="I925" s="136"/>
      <c r="J925" s="137">
        <f>ROUND(I925*H925,2)</f>
        <v>0</v>
      </c>
      <c r="K925" s="133" t="s">
        <v>136</v>
      </c>
      <c r="L925" s="31"/>
      <c r="M925" s="138" t="s">
        <v>1</v>
      </c>
      <c r="N925" s="139" t="s">
        <v>45</v>
      </c>
      <c r="P925" s="140">
        <f>O925*H925</f>
        <v>0</v>
      </c>
      <c r="Q925" s="140">
        <v>9.0000000000000006E-5</v>
      </c>
      <c r="R925" s="140">
        <f>Q925*H925</f>
        <v>1.2870000000000001E-2</v>
      </c>
      <c r="S925" s="140">
        <v>0</v>
      </c>
      <c r="T925" s="141">
        <f>S925*H925</f>
        <v>0</v>
      </c>
      <c r="AR925" s="142" t="s">
        <v>137</v>
      </c>
      <c r="AT925" s="142" t="s">
        <v>132</v>
      </c>
      <c r="AU925" s="142" t="s">
        <v>90</v>
      </c>
      <c r="AY925" s="16" t="s">
        <v>130</v>
      </c>
      <c r="BE925" s="143">
        <f>IF(N925="základní",J925,0)</f>
        <v>0</v>
      </c>
      <c r="BF925" s="143">
        <f>IF(N925="snížená",J925,0)</f>
        <v>0</v>
      </c>
      <c r="BG925" s="143">
        <f>IF(N925="zákl. přenesená",J925,0)</f>
        <v>0</v>
      </c>
      <c r="BH925" s="143">
        <f>IF(N925="sníž. přenesená",J925,0)</f>
        <v>0</v>
      </c>
      <c r="BI925" s="143">
        <f>IF(N925="nulová",J925,0)</f>
        <v>0</v>
      </c>
      <c r="BJ925" s="16" t="s">
        <v>88</v>
      </c>
      <c r="BK925" s="143">
        <f>ROUND(I925*H925,2)</f>
        <v>0</v>
      </c>
      <c r="BL925" s="16" t="s">
        <v>137</v>
      </c>
      <c r="BM925" s="142" t="s">
        <v>857</v>
      </c>
    </row>
    <row r="926" spans="2:65" s="1" customFormat="1" ht="11.25">
      <c r="B926" s="31"/>
      <c r="D926" s="144" t="s">
        <v>139</v>
      </c>
      <c r="F926" s="145" t="s">
        <v>858</v>
      </c>
      <c r="I926" s="146"/>
      <c r="L926" s="31"/>
      <c r="M926" s="147"/>
      <c r="T926" s="55"/>
      <c r="AT926" s="16" t="s">
        <v>139</v>
      </c>
      <c r="AU926" s="16" t="s">
        <v>90</v>
      </c>
    </row>
    <row r="927" spans="2:65" s="1" customFormat="1" ht="11.25">
      <c r="B927" s="31"/>
      <c r="D927" s="148" t="s">
        <v>141</v>
      </c>
      <c r="F927" s="149" t="s">
        <v>859</v>
      </c>
      <c r="I927" s="146"/>
      <c r="L927" s="31"/>
      <c r="M927" s="147"/>
      <c r="T927" s="55"/>
      <c r="AT927" s="16" t="s">
        <v>141</v>
      </c>
      <c r="AU927" s="16" t="s">
        <v>90</v>
      </c>
    </row>
    <row r="928" spans="2:65" s="12" customFormat="1" ht="11.25">
      <c r="B928" s="150"/>
      <c r="D928" s="144" t="s">
        <v>143</v>
      </c>
      <c r="E928" s="151" t="s">
        <v>1</v>
      </c>
      <c r="F928" s="152" t="s">
        <v>842</v>
      </c>
      <c r="H928" s="151" t="s">
        <v>1</v>
      </c>
      <c r="I928" s="153"/>
      <c r="L928" s="150"/>
      <c r="M928" s="154"/>
      <c r="T928" s="155"/>
      <c r="AT928" s="151" t="s">
        <v>143</v>
      </c>
      <c r="AU928" s="151" t="s">
        <v>90</v>
      </c>
      <c r="AV928" s="12" t="s">
        <v>88</v>
      </c>
      <c r="AW928" s="12" t="s">
        <v>36</v>
      </c>
      <c r="AX928" s="12" t="s">
        <v>80</v>
      </c>
      <c r="AY928" s="151" t="s">
        <v>130</v>
      </c>
    </row>
    <row r="929" spans="2:65" s="12" customFormat="1" ht="11.25">
      <c r="B929" s="150"/>
      <c r="D929" s="144" t="s">
        <v>143</v>
      </c>
      <c r="E929" s="151" t="s">
        <v>1</v>
      </c>
      <c r="F929" s="152" t="s">
        <v>145</v>
      </c>
      <c r="H929" s="151" t="s">
        <v>1</v>
      </c>
      <c r="I929" s="153"/>
      <c r="L929" s="150"/>
      <c r="M929" s="154"/>
      <c r="T929" s="155"/>
      <c r="AT929" s="151" t="s">
        <v>143</v>
      </c>
      <c r="AU929" s="151" t="s">
        <v>90</v>
      </c>
      <c r="AV929" s="12" t="s">
        <v>88</v>
      </c>
      <c r="AW929" s="12" t="s">
        <v>36</v>
      </c>
      <c r="AX929" s="12" t="s">
        <v>80</v>
      </c>
      <c r="AY929" s="151" t="s">
        <v>130</v>
      </c>
    </row>
    <row r="930" spans="2:65" s="13" customFormat="1" ht="11.25">
      <c r="B930" s="156"/>
      <c r="D930" s="144" t="s">
        <v>143</v>
      </c>
      <c r="E930" s="157" t="s">
        <v>1</v>
      </c>
      <c r="F930" s="158" t="s">
        <v>362</v>
      </c>
      <c r="H930" s="159">
        <v>110</v>
      </c>
      <c r="I930" s="160"/>
      <c r="L930" s="156"/>
      <c r="M930" s="161"/>
      <c r="T930" s="162"/>
      <c r="AT930" s="157" t="s">
        <v>143</v>
      </c>
      <c r="AU930" s="157" t="s">
        <v>90</v>
      </c>
      <c r="AV930" s="13" t="s">
        <v>90</v>
      </c>
      <c r="AW930" s="13" t="s">
        <v>36</v>
      </c>
      <c r="AX930" s="13" t="s">
        <v>80</v>
      </c>
      <c r="AY930" s="157" t="s">
        <v>130</v>
      </c>
    </row>
    <row r="931" spans="2:65" s="12" customFormat="1" ht="11.25">
      <c r="B931" s="150"/>
      <c r="D931" s="144" t="s">
        <v>143</v>
      </c>
      <c r="E931" s="151" t="s">
        <v>1</v>
      </c>
      <c r="F931" s="152" t="s">
        <v>148</v>
      </c>
      <c r="H931" s="151" t="s">
        <v>1</v>
      </c>
      <c r="I931" s="153"/>
      <c r="L931" s="150"/>
      <c r="M931" s="154"/>
      <c r="T931" s="155"/>
      <c r="AT931" s="151" t="s">
        <v>143</v>
      </c>
      <c r="AU931" s="151" t="s">
        <v>90</v>
      </c>
      <c r="AV931" s="12" t="s">
        <v>88</v>
      </c>
      <c r="AW931" s="12" t="s">
        <v>36</v>
      </c>
      <c r="AX931" s="12" t="s">
        <v>80</v>
      </c>
      <c r="AY931" s="151" t="s">
        <v>130</v>
      </c>
    </row>
    <row r="932" spans="2:65" s="13" customFormat="1" ht="11.25">
      <c r="B932" s="156"/>
      <c r="D932" s="144" t="s">
        <v>143</v>
      </c>
      <c r="E932" s="157" t="s">
        <v>1</v>
      </c>
      <c r="F932" s="158" t="s">
        <v>399</v>
      </c>
      <c r="H932" s="159">
        <v>33</v>
      </c>
      <c r="I932" s="160"/>
      <c r="L932" s="156"/>
      <c r="M932" s="161"/>
      <c r="T932" s="162"/>
      <c r="AT932" s="157" t="s">
        <v>143</v>
      </c>
      <c r="AU932" s="157" t="s">
        <v>90</v>
      </c>
      <c r="AV932" s="13" t="s">
        <v>90</v>
      </c>
      <c r="AW932" s="13" t="s">
        <v>36</v>
      </c>
      <c r="AX932" s="13" t="s">
        <v>80</v>
      </c>
      <c r="AY932" s="157" t="s">
        <v>130</v>
      </c>
    </row>
    <row r="933" spans="2:65" s="14" customFormat="1" ht="11.25">
      <c r="B933" s="163"/>
      <c r="D933" s="144" t="s">
        <v>143</v>
      </c>
      <c r="E933" s="164" t="s">
        <v>1</v>
      </c>
      <c r="F933" s="165" t="s">
        <v>152</v>
      </c>
      <c r="H933" s="166">
        <v>143</v>
      </c>
      <c r="I933" s="167"/>
      <c r="L933" s="163"/>
      <c r="M933" s="168"/>
      <c r="T933" s="169"/>
      <c r="AT933" s="164" t="s">
        <v>143</v>
      </c>
      <c r="AU933" s="164" t="s">
        <v>90</v>
      </c>
      <c r="AV933" s="14" t="s">
        <v>137</v>
      </c>
      <c r="AW933" s="14" t="s">
        <v>36</v>
      </c>
      <c r="AX933" s="14" t="s">
        <v>88</v>
      </c>
      <c r="AY933" s="164" t="s">
        <v>130</v>
      </c>
    </row>
    <row r="934" spans="2:65" s="1" customFormat="1" ht="21.75" customHeight="1">
      <c r="B934" s="31"/>
      <c r="C934" s="170" t="s">
        <v>860</v>
      </c>
      <c r="D934" s="170" t="s">
        <v>327</v>
      </c>
      <c r="E934" s="171" t="s">
        <v>861</v>
      </c>
      <c r="F934" s="172" t="s">
        <v>862</v>
      </c>
      <c r="G934" s="173" t="s">
        <v>863</v>
      </c>
      <c r="H934" s="174">
        <v>1</v>
      </c>
      <c r="I934" s="175"/>
      <c r="J934" s="176">
        <f>ROUND(I934*H934,2)</f>
        <v>0</v>
      </c>
      <c r="K934" s="172" t="s">
        <v>1</v>
      </c>
      <c r="L934" s="177"/>
      <c r="M934" s="178" t="s">
        <v>1</v>
      </c>
      <c r="N934" s="179" t="s">
        <v>45</v>
      </c>
      <c r="P934" s="140">
        <f>O934*H934</f>
        <v>0</v>
      </c>
      <c r="Q934" s="140">
        <v>0.02</v>
      </c>
      <c r="R934" s="140">
        <f>Q934*H934</f>
        <v>0.02</v>
      </c>
      <c r="S934" s="140">
        <v>0</v>
      </c>
      <c r="T934" s="141">
        <f>S934*H934</f>
        <v>0</v>
      </c>
      <c r="AR934" s="142" t="s">
        <v>205</v>
      </c>
      <c r="AT934" s="142" t="s">
        <v>327</v>
      </c>
      <c r="AU934" s="142" t="s">
        <v>90</v>
      </c>
      <c r="AY934" s="16" t="s">
        <v>130</v>
      </c>
      <c r="BE934" s="143">
        <f>IF(N934="základní",J934,0)</f>
        <v>0</v>
      </c>
      <c r="BF934" s="143">
        <f>IF(N934="snížená",J934,0)</f>
        <v>0</v>
      </c>
      <c r="BG934" s="143">
        <f>IF(N934="zákl. přenesená",J934,0)</f>
        <v>0</v>
      </c>
      <c r="BH934" s="143">
        <f>IF(N934="sníž. přenesená",J934,0)</f>
        <v>0</v>
      </c>
      <c r="BI934" s="143">
        <f>IF(N934="nulová",J934,0)</f>
        <v>0</v>
      </c>
      <c r="BJ934" s="16" t="s">
        <v>88</v>
      </c>
      <c r="BK934" s="143">
        <f>ROUND(I934*H934,2)</f>
        <v>0</v>
      </c>
      <c r="BL934" s="16" t="s">
        <v>137</v>
      </c>
      <c r="BM934" s="142" t="s">
        <v>864</v>
      </c>
    </row>
    <row r="935" spans="2:65" s="1" customFormat="1" ht="11.25">
      <c r="B935" s="31"/>
      <c r="D935" s="144" t="s">
        <v>139</v>
      </c>
      <c r="F935" s="145" t="s">
        <v>862</v>
      </c>
      <c r="I935" s="146"/>
      <c r="L935" s="31"/>
      <c r="M935" s="147"/>
      <c r="T935" s="55"/>
      <c r="AT935" s="16" t="s">
        <v>139</v>
      </c>
      <c r="AU935" s="16" t="s">
        <v>90</v>
      </c>
    </row>
    <row r="936" spans="2:65" s="12" customFormat="1" ht="11.25">
      <c r="B936" s="150"/>
      <c r="D936" s="144" t="s">
        <v>143</v>
      </c>
      <c r="E936" s="151" t="s">
        <v>1</v>
      </c>
      <c r="F936" s="152" t="s">
        <v>865</v>
      </c>
      <c r="H936" s="151" t="s">
        <v>1</v>
      </c>
      <c r="I936" s="153"/>
      <c r="L936" s="150"/>
      <c r="M936" s="154"/>
      <c r="T936" s="155"/>
      <c r="AT936" s="151" t="s">
        <v>143</v>
      </c>
      <c r="AU936" s="151" t="s">
        <v>90</v>
      </c>
      <c r="AV936" s="12" t="s">
        <v>88</v>
      </c>
      <c r="AW936" s="12" t="s">
        <v>36</v>
      </c>
      <c r="AX936" s="12" t="s">
        <v>80</v>
      </c>
      <c r="AY936" s="151" t="s">
        <v>130</v>
      </c>
    </row>
    <row r="937" spans="2:65" s="13" customFormat="1" ht="11.25">
      <c r="B937" s="156"/>
      <c r="D937" s="144" t="s">
        <v>143</v>
      </c>
      <c r="E937" s="157" t="s">
        <v>1</v>
      </c>
      <c r="F937" s="158" t="s">
        <v>88</v>
      </c>
      <c r="H937" s="159">
        <v>1</v>
      </c>
      <c r="I937" s="160"/>
      <c r="L937" s="156"/>
      <c r="M937" s="161"/>
      <c r="T937" s="162"/>
      <c r="AT937" s="157" t="s">
        <v>143</v>
      </c>
      <c r="AU937" s="157" t="s">
        <v>90</v>
      </c>
      <c r="AV937" s="13" t="s">
        <v>90</v>
      </c>
      <c r="AW937" s="13" t="s">
        <v>36</v>
      </c>
      <c r="AX937" s="13" t="s">
        <v>80</v>
      </c>
      <c r="AY937" s="157" t="s">
        <v>130</v>
      </c>
    </row>
    <row r="938" spans="2:65" s="11" customFormat="1" ht="22.9" customHeight="1">
      <c r="B938" s="119"/>
      <c r="D938" s="120" t="s">
        <v>79</v>
      </c>
      <c r="E938" s="129" t="s">
        <v>212</v>
      </c>
      <c r="F938" s="129" t="s">
        <v>866</v>
      </c>
      <c r="I938" s="122"/>
      <c r="J938" s="130">
        <f>BK938</f>
        <v>0</v>
      </c>
      <c r="L938" s="119"/>
      <c r="M938" s="124"/>
      <c r="P938" s="125">
        <f>SUM(P939:P962)</f>
        <v>0</v>
      </c>
      <c r="R938" s="125">
        <f>SUM(R939:R962)</f>
        <v>0</v>
      </c>
      <c r="T938" s="126">
        <f>SUM(T939:T962)</f>
        <v>0</v>
      </c>
      <c r="AR938" s="120" t="s">
        <v>88</v>
      </c>
      <c r="AT938" s="127" t="s">
        <v>79</v>
      </c>
      <c r="AU938" s="127" t="s">
        <v>88</v>
      </c>
      <c r="AY938" s="120" t="s">
        <v>130</v>
      </c>
      <c r="BK938" s="128">
        <f>SUM(BK939:BK962)</f>
        <v>0</v>
      </c>
    </row>
    <row r="939" spans="2:65" s="1" customFormat="1" ht="21.75" customHeight="1">
      <c r="B939" s="31"/>
      <c r="C939" s="131" t="s">
        <v>867</v>
      </c>
      <c r="D939" s="131" t="s">
        <v>132</v>
      </c>
      <c r="E939" s="132" t="s">
        <v>868</v>
      </c>
      <c r="F939" s="133" t="s">
        <v>869</v>
      </c>
      <c r="G939" s="134" t="s">
        <v>170</v>
      </c>
      <c r="H939" s="135">
        <v>8</v>
      </c>
      <c r="I939" s="136"/>
      <c r="J939" s="137">
        <f>ROUND(I939*H939,2)</f>
        <v>0</v>
      </c>
      <c r="K939" s="133" t="s">
        <v>136</v>
      </c>
      <c r="L939" s="31"/>
      <c r="M939" s="138" t="s">
        <v>1</v>
      </c>
      <c r="N939" s="139" t="s">
        <v>45</v>
      </c>
      <c r="P939" s="140">
        <f>O939*H939</f>
        <v>0</v>
      </c>
      <c r="Q939" s="140">
        <v>0</v>
      </c>
      <c r="R939" s="140">
        <f>Q939*H939</f>
        <v>0</v>
      </c>
      <c r="S939" s="140">
        <v>0</v>
      </c>
      <c r="T939" s="141">
        <f>S939*H939</f>
        <v>0</v>
      </c>
      <c r="AR939" s="142" t="s">
        <v>137</v>
      </c>
      <c r="AT939" s="142" t="s">
        <v>132</v>
      </c>
      <c r="AU939" s="142" t="s">
        <v>90</v>
      </c>
      <c r="AY939" s="16" t="s">
        <v>130</v>
      </c>
      <c r="BE939" s="143">
        <f>IF(N939="základní",J939,0)</f>
        <v>0</v>
      </c>
      <c r="BF939" s="143">
        <f>IF(N939="snížená",J939,0)</f>
        <v>0</v>
      </c>
      <c r="BG939" s="143">
        <f>IF(N939="zákl. přenesená",J939,0)</f>
        <v>0</v>
      </c>
      <c r="BH939" s="143">
        <f>IF(N939="sníž. přenesená",J939,0)</f>
        <v>0</v>
      </c>
      <c r="BI939" s="143">
        <f>IF(N939="nulová",J939,0)</f>
        <v>0</v>
      </c>
      <c r="BJ939" s="16" t="s">
        <v>88</v>
      </c>
      <c r="BK939" s="143">
        <f>ROUND(I939*H939,2)</f>
        <v>0</v>
      </c>
      <c r="BL939" s="16" t="s">
        <v>137</v>
      </c>
      <c r="BM939" s="142" t="s">
        <v>870</v>
      </c>
    </row>
    <row r="940" spans="2:65" s="1" customFormat="1" ht="39">
      <c r="B940" s="31"/>
      <c r="D940" s="144" t="s">
        <v>139</v>
      </c>
      <c r="F940" s="145" t="s">
        <v>871</v>
      </c>
      <c r="I940" s="146"/>
      <c r="L940" s="31"/>
      <c r="M940" s="147"/>
      <c r="T940" s="55"/>
      <c r="AT940" s="16" t="s">
        <v>139</v>
      </c>
      <c r="AU940" s="16" t="s">
        <v>90</v>
      </c>
    </row>
    <row r="941" spans="2:65" s="1" customFormat="1" ht="11.25">
      <c r="B941" s="31"/>
      <c r="D941" s="148" t="s">
        <v>141</v>
      </c>
      <c r="F941" s="149" t="s">
        <v>872</v>
      </c>
      <c r="I941" s="146"/>
      <c r="L941" s="31"/>
      <c r="M941" s="147"/>
      <c r="T941" s="55"/>
      <c r="AT941" s="16" t="s">
        <v>141</v>
      </c>
      <c r="AU941" s="16" t="s">
        <v>90</v>
      </c>
    </row>
    <row r="942" spans="2:65" s="12" customFormat="1" ht="11.25">
      <c r="B942" s="150"/>
      <c r="D942" s="144" t="s">
        <v>143</v>
      </c>
      <c r="E942" s="151" t="s">
        <v>1</v>
      </c>
      <c r="F942" s="152" t="s">
        <v>174</v>
      </c>
      <c r="H942" s="151" t="s">
        <v>1</v>
      </c>
      <c r="I942" s="153"/>
      <c r="L942" s="150"/>
      <c r="M942" s="154"/>
      <c r="T942" s="155"/>
      <c r="AT942" s="151" t="s">
        <v>143</v>
      </c>
      <c r="AU942" s="151" t="s">
        <v>90</v>
      </c>
      <c r="AV942" s="12" t="s">
        <v>88</v>
      </c>
      <c r="AW942" s="12" t="s">
        <v>36</v>
      </c>
      <c r="AX942" s="12" t="s">
        <v>80</v>
      </c>
      <c r="AY942" s="151" t="s">
        <v>130</v>
      </c>
    </row>
    <row r="943" spans="2:65" s="12" customFormat="1" ht="11.25">
      <c r="B943" s="150"/>
      <c r="D943" s="144" t="s">
        <v>143</v>
      </c>
      <c r="E943" s="151" t="s">
        <v>1</v>
      </c>
      <c r="F943" s="152" t="s">
        <v>148</v>
      </c>
      <c r="H943" s="151" t="s">
        <v>1</v>
      </c>
      <c r="I943" s="153"/>
      <c r="L943" s="150"/>
      <c r="M943" s="154"/>
      <c r="T943" s="155"/>
      <c r="AT943" s="151" t="s">
        <v>143</v>
      </c>
      <c r="AU943" s="151" t="s">
        <v>90</v>
      </c>
      <c r="AV943" s="12" t="s">
        <v>88</v>
      </c>
      <c r="AW943" s="12" t="s">
        <v>36</v>
      </c>
      <c r="AX943" s="12" t="s">
        <v>80</v>
      </c>
      <c r="AY943" s="151" t="s">
        <v>130</v>
      </c>
    </row>
    <row r="944" spans="2:65" s="13" customFormat="1" ht="11.25">
      <c r="B944" s="156"/>
      <c r="D944" s="144" t="s">
        <v>143</v>
      </c>
      <c r="E944" s="157" t="s">
        <v>1</v>
      </c>
      <c r="F944" s="158" t="s">
        <v>175</v>
      </c>
      <c r="H944" s="159">
        <v>8</v>
      </c>
      <c r="I944" s="160"/>
      <c r="L944" s="156"/>
      <c r="M944" s="161"/>
      <c r="T944" s="162"/>
      <c r="AT944" s="157" t="s">
        <v>143</v>
      </c>
      <c r="AU944" s="157" t="s">
        <v>90</v>
      </c>
      <c r="AV944" s="13" t="s">
        <v>90</v>
      </c>
      <c r="AW944" s="13" t="s">
        <v>36</v>
      </c>
      <c r="AX944" s="13" t="s">
        <v>88</v>
      </c>
      <c r="AY944" s="157" t="s">
        <v>130</v>
      </c>
    </row>
    <row r="945" spans="2:65" s="1" customFormat="1" ht="24.2" customHeight="1">
      <c r="B945" s="31"/>
      <c r="C945" s="131" t="s">
        <v>873</v>
      </c>
      <c r="D945" s="131" t="s">
        <v>132</v>
      </c>
      <c r="E945" s="132" t="s">
        <v>874</v>
      </c>
      <c r="F945" s="133" t="s">
        <v>875</v>
      </c>
      <c r="G945" s="134" t="s">
        <v>135</v>
      </c>
      <c r="H945" s="135">
        <v>246</v>
      </c>
      <c r="I945" s="136"/>
      <c r="J945" s="137">
        <f>ROUND(I945*H945,2)</f>
        <v>0</v>
      </c>
      <c r="K945" s="133" t="s">
        <v>136</v>
      </c>
      <c r="L945" s="31"/>
      <c r="M945" s="138" t="s">
        <v>1</v>
      </c>
      <c r="N945" s="139" t="s">
        <v>45</v>
      </c>
      <c r="P945" s="140">
        <f>O945*H945</f>
        <v>0</v>
      </c>
      <c r="Q945" s="140">
        <v>0</v>
      </c>
      <c r="R945" s="140">
        <f>Q945*H945</f>
        <v>0</v>
      </c>
      <c r="S945" s="140">
        <v>0</v>
      </c>
      <c r="T945" s="141">
        <f>S945*H945</f>
        <v>0</v>
      </c>
      <c r="AR945" s="142" t="s">
        <v>137</v>
      </c>
      <c r="AT945" s="142" t="s">
        <v>132</v>
      </c>
      <c r="AU945" s="142" t="s">
        <v>90</v>
      </c>
      <c r="AY945" s="16" t="s">
        <v>130</v>
      </c>
      <c r="BE945" s="143">
        <f>IF(N945="základní",J945,0)</f>
        <v>0</v>
      </c>
      <c r="BF945" s="143">
        <f>IF(N945="snížená",J945,0)</f>
        <v>0</v>
      </c>
      <c r="BG945" s="143">
        <f>IF(N945="zákl. přenesená",J945,0)</f>
        <v>0</v>
      </c>
      <c r="BH945" s="143">
        <f>IF(N945="sníž. přenesená",J945,0)</f>
        <v>0</v>
      </c>
      <c r="BI945" s="143">
        <f>IF(N945="nulová",J945,0)</f>
        <v>0</v>
      </c>
      <c r="BJ945" s="16" t="s">
        <v>88</v>
      </c>
      <c r="BK945" s="143">
        <f>ROUND(I945*H945,2)</f>
        <v>0</v>
      </c>
      <c r="BL945" s="16" t="s">
        <v>137</v>
      </c>
      <c r="BM945" s="142" t="s">
        <v>876</v>
      </c>
    </row>
    <row r="946" spans="2:65" s="1" customFormat="1" ht="39">
      <c r="B946" s="31"/>
      <c r="D946" s="144" t="s">
        <v>139</v>
      </c>
      <c r="F946" s="145" t="s">
        <v>877</v>
      </c>
      <c r="I946" s="146"/>
      <c r="L946" s="31"/>
      <c r="M946" s="147"/>
      <c r="T946" s="55"/>
      <c r="AT946" s="16" t="s">
        <v>139</v>
      </c>
      <c r="AU946" s="16" t="s">
        <v>90</v>
      </c>
    </row>
    <row r="947" spans="2:65" s="1" customFormat="1" ht="11.25">
      <c r="B947" s="31"/>
      <c r="D947" s="148" t="s">
        <v>141</v>
      </c>
      <c r="F947" s="149" t="s">
        <v>878</v>
      </c>
      <c r="I947" s="146"/>
      <c r="L947" s="31"/>
      <c r="M947" s="147"/>
      <c r="T947" s="55"/>
      <c r="AT947" s="16" t="s">
        <v>141</v>
      </c>
      <c r="AU947" s="16" t="s">
        <v>90</v>
      </c>
    </row>
    <row r="948" spans="2:65" s="12" customFormat="1" ht="11.25">
      <c r="B948" s="150"/>
      <c r="D948" s="144" t="s">
        <v>143</v>
      </c>
      <c r="E948" s="151" t="s">
        <v>1</v>
      </c>
      <c r="F948" s="152" t="s">
        <v>144</v>
      </c>
      <c r="H948" s="151" t="s">
        <v>1</v>
      </c>
      <c r="I948" s="153"/>
      <c r="L948" s="150"/>
      <c r="M948" s="154"/>
      <c r="T948" s="155"/>
      <c r="AT948" s="151" t="s">
        <v>143</v>
      </c>
      <c r="AU948" s="151" t="s">
        <v>90</v>
      </c>
      <c r="AV948" s="12" t="s">
        <v>88</v>
      </c>
      <c r="AW948" s="12" t="s">
        <v>36</v>
      </c>
      <c r="AX948" s="12" t="s">
        <v>80</v>
      </c>
      <c r="AY948" s="151" t="s">
        <v>130</v>
      </c>
    </row>
    <row r="949" spans="2:65" s="12" customFormat="1" ht="11.25">
      <c r="B949" s="150"/>
      <c r="D949" s="144" t="s">
        <v>143</v>
      </c>
      <c r="E949" s="151" t="s">
        <v>1</v>
      </c>
      <c r="F949" s="152" t="s">
        <v>145</v>
      </c>
      <c r="H949" s="151" t="s">
        <v>1</v>
      </c>
      <c r="I949" s="153"/>
      <c r="L949" s="150"/>
      <c r="M949" s="154"/>
      <c r="T949" s="155"/>
      <c r="AT949" s="151" t="s">
        <v>143</v>
      </c>
      <c r="AU949" s="151" t="s">
        <v>90</v>
      </c>
      <c r="AV949" s="12" t="s">
        <v>88</v>
      </c>
      <c r="AW949" s="12" t="s">
        <v>36</v>
      </c>
      <c r="AX949" s="12" t="s">
        <v>80</v>
      </c>
      <c r="AY949" s="151" t="s">
        <v>130</v>
      </c>
    </row>
    <row r="950" spans="2:65" s="13" customFormat="1" ht="11.25">
      <c r="B950" s="156"/>
      <c r="D950" s="144" t="s">
        <v>143</v>
      </c>
      <c r="E950" s="157" t="s">
        <v>1</v>
      </c>
      <c r="F950" s="158" t="s">
        <v>412</v>
      </c>
      <c r="H950" s="159">
        <v>160</v>
      </c>
      <c r="I950" s="160"/>
      <c r="L950" s="156"/>
      <c r="M950" s="161"/>
      <c r="T950" s="162"/>
      <c r="AT950" s="157" t="s">
        <v>143</v>
      </c>
      <c r="AU950" s="157" t="s">
        <v>90</v>
      </c>
      <c r="AV950" s="13" t="s">
        <v>90</v>
      </c>
      <c r="AW950" s="13" t="s">
        <v>36</v>
      </c>
      <c r="AX950" s="13" t="s">
        <v>80</v>
      </c>
      <c r="AY950" s="157" t="s">
        <v>130</v>
      </c>
    </row>
    <row r="951" spans="2:65" s="12" customFormat="1" ht="11.25">
      <c r="B951" s="150"/>
      <c r="D951" s="144" t="s">
        <v>143</v>
      </c>
      <c r="E951" s="151" t="s">
        <v>1</v>
      </c>
      <c r="F951" s="152" t="s">
        <v>148</v>
      </c>
      <c r="H951" s="151" t="s">
        <v>1</v>
      </c>
      <c r="I951" s="153"/>
      <c r="L951" s="150"/>
      <c r="M951" s="154"/>
      <c r="T951" s="155"/>
      <c r="AT951" s="151" t="s">
        <v>143</v>
      </c>
      <c r="AU951" s="151" t="s">
        <v>90</v>
      </c>
      <c r="AV951" s="12" t="s">
        <v>88</v>
      </c>
      <c r="AW951" s="12" t="s">
        <v>36</v>
      </c>
      <c r="AX951" s="12" t="s">
        <v>80</v>
      </c>
      <c r="AY951" s="151" t="s">
        <v>130</v>
      </c>
    </row>
    <row r="952" spans="2:65" s="13" customFormat="1" ht="11.25">
      <c r="B952" s="156"/>
      <c r="D952" s="144" t="s">
        <v>143</v>
      </c>
      <c r="E952" s="157" t="s">
        <v>1</v>
      </c>
      <c r="F952" s="158" t="s">
        <v>149</v>
      </c>
      <c r="H952" s="159">
        <v>66</v>
      </c>
      <c r="I952" s="160"/>
      <c r="L952" s="156"/>
      <c r="M952" s="161"/>
      <c r="T952" s="162"/>
      <c r="AT952" s="157" t="s">
        <v>143</v>
      </c>
      <c r="AU952" s="157" t="s">
        <v>90</v>
      </c>
      <c r="AV952" s="13" t="s">
        <v>90</v>
      </c>
      <c r="AW952" s="13" t="s">
        <v>36</v>
      </c>
      <c r="AX952" s="13" t="s">
        <v>80</v>
      </c>
      <c r="AY952" s="157" t="s">
        <v>130</v>
      </c>
    </row>
    <row r="953" spans="2:65" s="12" customFormat="1" ht="11.25">
      <c r="B953" s="150"/>
      <c r="D953" s="144" t="s">
        <v>143</v>
      </c>
      <c r="E953" s="151" t="s">
        <v>1</v>
      </c>
      <c r="F953" s="152" t="s">
        <v>150</v>
      </c>
      <c r="H953" s="151" t="s">
        <v>1</v>
      </c>
      <c r="I953" s="153"/>
      <c r="L953" s="150"/>
      <c r="M953" s="154"/>
      <c r="T953" s="155"/>
      <c r="AT953" s="151" t="s">
        <v>143</v>
      </c>
      <c r="AU953" s="151" t="s">
        <v>90</v>
      </c>
      <c r="AV953" s="12" t="s">
        <v>88</v>
      </c>
      <c r="AW953" s="12" t="s">
        <v>36</v>
      </c>
      <c r="AX953" s="12" t="s">
        <v>80</v>
      </c>
      <c r="AY953" s="151" t="s">
        <v>130</v>
      </c>
    </row>
    <row r="954" spans="2:65" s="13" customFormat="1" ht="11.25">
      <c r="B954" s="156"/>
      <c r="D954" s="144" t="s">
        <v>143</v>
      </c>
      <c r="E954" s="157" t="s">
        <v>1</v>
      </c>
      <c r="F954" s="158" t="s">
        <v>151</v>
      </c>
      <c r="H954" s="159">
        <v>20</v>
      </c>
      <c r="I954" s="160"/>
      <c r="L954" s="156"/>
      <c r="M954" s="161"/>
      <c r="T954" s="162"/>
      <c r="AT954" s="157" t="s">
        <v>143</v>
      </c>
      <c r="AU954" s="157" t="s">
        <v>90</v>
      </c>
      <c r="AV954" s="13" t="s">
        <v>90</v>
      </c>
      <c r="AW954" s="13" t="s">
        <v>36</v>
      </c>
      <c r="AX954" s="13" t="s">
        <v>80</v>
      </c>
      <c r="AY954" s="157" t="s">
        <v>130</v>
      </c>
    </row>
    <row r="955" spans="2:65" s="14" customFormat="1" ht="11.25">
      <c r="B955" s="163"/>
      <c r="D955" s="144" t="s">
        <v>143</v>
      </c>
      <c r="E955" s="164" t="s">
        <v>1</v>
      </c>
      <c r="F955" s="165" t="s">
        <v>152</v>
      </c>
      <c r="H955" s="166">
        <v>246</v>
      </c>
      <c r="I955" s="167"/>
      <c r="L955" s="163"/>
      <c r="M955" s="168"/>
      <c r="T955" s="169"/>
      <c r="AT955" s="164" t="s">
        <v>143</v>
      </c>
      <c r="AU955" s="164" t="s">
        <v>90</v>
      </c>
      <c r="AV955" s="14" t="s">
        <v>137</v>
      </c>
      <c r="AW955" s="14" t="s">
        <v>36</v>
      </c>
      <c r="AX955" s="14" t="s">
        <v>88</v>
      </c>
      <c r="AY955" s="164" t="s">
        <v>130</v>
      </c>
    </row>
    <row r="956" spans="2:65" s="1" customFormat="1" ht="24.2" customHeight="1">
      <c r="B956" s="31"/>
      <c r="C956" s="131" t="s">
        <v>879</v>
      </c>
      <c r="D956" s="131" t="s">
        <v>132</v>
      </c>
      <c r="E956" s="132" t="s">
        <v>880</v>
      </c>
      <c r="F956" s="133" t="s">
        <v>881</v>
      </c>
      <c r="G956" s="134" t="s">
        <v>135</v>
      </c>
      <c r="H956" s="135">
        <v>60</v>
      </c>
      <c r="I956" s="136"/>
      <c r="J956" s="137">
        <f>ROUND(I956*H956,2)</f>
        <v>0</v>
      </c>
      <c r="K956" s="133" t="s">
        <v>136</v>
      </c>
      <c r="L956" s="31"/>
      <c r="M956" s="138" t="s">
        <v>1</v>
      </c>
      <c r="N956" s="139" t="s">
        <v>45</v>
      </c>
      <c r="P956" s="140">
        <f>O956*H956</f>
        <v>0</v>
      </c>
      <c r="Q956" s="140">
        <v>0</v>
      </c>
      <c r="R956" s="140">
        <f>Q956*H956</f>
        <v>0</v>
      </c>
      <c r="S956" s="140">
        <v>0</v>
      </c>
      <c r="T956" s="141">
        <f>S956*H956</f>
        <v>0</v>
      </c>
      <c r="AR956" s="142" t="s">
        <v>137</v>
      </c>
      <c r="AT956" s="142" t="s">
        <v>132</v>
      </c>
      <c r="AU956" s="142" t="s">
        <v>90</v>
      </c>
      <c r="AY956" s="16" t="s">
        <v>130</v>
      </c>
      <c r="BE956" s="143">
        <f>IF(N956="základní",J956,0)</f>
        <v>0</v>
      </c>
      <c r="BF956" s="143">
        <f>IF(N956="snížená",J956,0)</f>
        <v>0</v>
      </c>
      <c r="BG956" s="143">
        <f>IF(N956="zákl. přenesená",J956,0)</f>
        <v>0</v>
      </c>
      <c r="BH956" s="143">
        <f>IF(N956="sníž. přenesená",J956,0)</f>
        <v>0</v>
      </c>
      <c r="BI956" s="143">
        <f>IF(N956="nulová",J956,0)</f>
        <v>0</v>
      </c>
      <c r="BJ956" s="16" t="s">
        <v>88</v>
      </c>
      <c r="BK956" s="143">
        <f>ROUND(I956*H956,2)</f>
        <v>0</v>
      </c>
      <c r="BL956" s="16" t="s">
        <v>137</v>
      </c>
      <c r="BM956" s="142" t="s">
        <v>882</v>
      </c>
    </row>
    <row r="957" spans="2:65" s="1" customFormat="1" ht="39">
      <c r="B957" s="31"/>
      <c r="D957" s="144" t="s">
        <v>139</v>
      </c>
      <c r="F957" s="145" t="s">
        <v>883</v>
      </c>
      <c r="I957" s="146"/>
      <c r="L957" s="31"/>
      <c r="M957" s="147"/>
      <c r="T957" s="55"/>
      <c r="AT957" s="16" t="s">
        <v>139</v>
      </c>
      <c r="AU957" s="16" t="s">
        <v>90</v>
      </c>
    </row>
    <row r="958" spans="2:65" s="1" customFormat="1" ht="11.25">
      <c r="B958" s="31"/>
      <c r="D958" s="148" t="s">
        <v>141</v>
      </c>
      <c r="F958" s="149" t="s">
        <v>884</v>
      </c>
      <c r="I958" s="146"/>
      <c r="L958" s="31"/>
      <c r="M958" s="147"/>
      <c r="T958" s="55"/>
      <c r="AT958" s="16" t="s">
        <v>141</v>
      </c>
      <c r="AU958" s="16" t="s">
        <v>90</v>
      </c>
    </row>
    <row r="959" spans="2:65" s="12" customFormat="1" ht="11.25">
      <c r="B959" s="150"/>
      <c r="D959" s="144" t="s">
        <v>143</v>
      </c>
      <c r="E959" s="151" t="s">
        <v>1</v>
      </c>
      <c r="F959" s="152" t="s">
        <v>144</v>
      </c>
      <c r="H959" s="151" t="s">
        <v>1</v>
      </c>
      <c r="I959" s="153"/>
      <c r="L959" s="150"/>
      <c r="M959" s="154"/>
      <c r="T959" s="155"/>
      <c r="AT959" s="151" t="s">
        <v>143</v>
      </c>
      <c r="AU959" s="151" t="s">
        <v>90</v>
      </c>
      <c r="AV959" s="12" t="s">
        <v>88</v>
      </c>
      <c r="AW959" s="12" t="s">
        <v>36</v>
      </c>
      <c r="AX959" s="12" t="s">
        <v>80</v>
      </c>
      <c r="AY959" s="151" t="s">
        <v>130</v>
      </c>
    </row>
    <row r="960" spans="2:65" s="12" customFormat="1" ht="11.25">
      <c r="B960" s="150"/>
      <c r="D960" s="144" t="s">
        <v>143</v>
      </c>
      <c r="E960" s="151" t="s">
        <v>1</v>
      </c>
      <c r="F960" s="152" t="s">
        <v>145</v>
      </c>
      <c r="H960" s="151" t="s">
        <v>1</v>
      </c>
      <c r="I960" s="153"/>
      <c r="L960" s="150"/>
      <c r="M960" s="154"/>
      <c r="T960" s="155"/>
      <c r="AT960" s="151" t="s">
        <v>143</v>
      </c>
      <c r="AU960" s="151" t="s">
        <v>90</v>
      </c>
      <c r="AV960" s="12" t="s">
        <v>88</v>
      </c>
      <c r="AW960" s="12" t="s">
        <v>36</v>
      </c>
      <c r="AX960" s="12" t="s">
        <v>80</v>
      </c>
      <c r="AY960" s="151" t="s">
        <v>130</v>
      </c>
    </row>
    <row r="961" spans="2:65" s="13" customFormat="1" ht="11.25">
      <c r="B961" s="156"/>
      <c r="D961" s="144" t="s">
        <v>143</v>
      </c>
      <c r="E961" s="157" t="s">
        <v>1</v>
      </c>
      <c r="F961" s="158" t="s">
        <v>158</v>
      </c>
      <c r="H961" s="159">
        <v>60</v>
      </c>
      <c r="I961" s="160"/>
      <c r="L961" s="156"/>
      <c r="M961" s="161"/>
      <c r="T961" s="162"/>
      <c r="AT961" s="157" t="s">
        <v>143</v>
      </c>
      <c r="AU961" s="157" t="s">
        <v>90</v>
      </c>
      <c r="AV961" s="13" t="s">
        <v>90</v>
      </c>
      <c r="AW961" s="13" t="s">
        <v>36</v>
      </c>
      <c r="AX961" s="13" t="s">
        <v>80</v>
      </c>
      <c r="AY961" s="157" t="s">
        <v>130</v>
      </c>
    </row>
    <row r="962" spans="2:65" s="14" customFormat="1" ht="11.25">
      <c r="B962" s="163"/>
      <c r="D962" s="144" t="s">
        <v>143</v>
      </c>
      <c r="E962" s="164" t="s">
        <v>1</v>
      </c>
      <c r="F962" s="165" t="s">
        <v>152</v>
      </c>
      <c r="H962" s="166">
        <v>60</v>
      </c>
      <c r="I962" s="167"/>
      <c r="L962" s="163"/>
      <c r="M962" s="168"/>
      <c r="T962" s="169"/>
      <c r="AT962" s="164" t="s">
        <v>143</v>
      </c>
      <c r="AU962" s="164" t="s">
        <v>90</v>
      </c>
      <c r="AV962" s="14" t="s">
        <v>137</v>
      </c>
      <c r="AW962" s="14" t="s">
        <v>36</v>
      </c>
      <c r="AX962" s="14" t="s">
        <v>88</v>
      </c>
      <c r="AY962" s="164" t="s">
        <v>130</v>
      </c>
    </row>
    <row r="963" spans="2:65" s="11" customFormat="1" ht="22.9" customHeight="1">
      <c r="B963" s="119"/>
      <c r="D963" s="120" t="s">
        <v>79</v>
      </c>
      <c r="E963" s="129" t="s">
        <v>885</v>
      </c>
      <c r="F963" s="129" t="s">
        <v>886</v>
      </c>
      <c r="I963" s="122"/>
      <c r="J963" s="130">
        <f>BK963</f>
        <v>0</v>
      </c>
      <c r="L963" s="119"/>
      <c r="M963" s="124"/>
      <c r="P963" s="125">
        <f>SUM(P964:P989)</f>
        <v>0</v>
      </c>
      <c r="R963" s="125">
        <f>SUM(R964:R989)</f>
        <v>0</v>
      </c>
      <c r="T963" s="126">
        <f>SUM(T964:T989)</f>
        <v>0</v>
      </c>
      <c r="AR963" s="120" t="s">
        <v>88</v>
      </c>
      <c r="AT963" s="127" t="s">
        <v>79</v>
      </c>
      <c r="AU963" s="127" t="s">
        <v>88</v>
      </c>
      <c r="AY963" s="120" t="s">
        <v>130</v>
      </c>
      <c r="BK963" s="128">
        <f>SUM(BK964:BK989)</f>
        <v>0</v>
      </c>
    </row>
    <row r="964" spans="2:65" s="1" customFormat="1" ht="24.2" customHeight="1">
      <c r="B964" s="31"/>
      <c r="C964" s="131" t="s">
        <v>887</v>
      </c>
      <c r="D964" s="131" t="s">
        <v>132</v>
      </c>
      <c r="E964" s="132" t="s">
        <v>888</v>
      </c>
      <c r="F964" s="133" t="s">
        <v>889</v>
      </c>
      <c r="G964" s="134" t="s">
        <v>304</v>
      </c>
      <c r="H964" s="135">
        <v>246.43299999999999</v>
      </c>
      <c r="I964" s="136"/>
      <c r="J964" s="137">
        <f>ROUND(I964*H964,2)</f>
        <v>0</v>
      </c>
      <c r="K964" s="133" t="s">
        <v>136</v>
      </c>
      <c r="L964" s="31"/>
      <c r="M964" s="138" t="s">
        <v>1</v>
      </c>
      <c r="N964" s="139" t="s">
        <v>45</v>
      </c>
      <c r="P964" s="140">
        <f>O964*H964</f>
        <v>0</v>
      </c>
      <c r="Q964" s="140">
        <v>0</v>
      </c>
      <c r="R964" s="140">
        <f>Q964*H964</f>
        <v>0</v>
      </c>
      <c r="S964" s="140">
        <v>0</v>
      </c>
      <c r="T964" s="141">
        <f>S964*H964</f>
        <v>0</v>
      </c>
      <c r="AR964" s="142" t="s">
        <v>137</v>
      </c>
      <c r="AT964" s="142" t="s">
        <v>132</v>
      </c>
      <c r="AU964" s="142" t="s">
        <v>90</v>
      </c>
      <c r="AY964" s="16" t="s">
        <v>130</v>
      </c>
      <c r="BE964" s="143">
        <f>IF(N964="základní",J964,0)</f>
        <v>0</v>
      </c>
      <c r="BF964" s="143">
        <f>IF(N964="snížená",J964,0)</f>
        <v>0</v>
      </c>
      <c r="BG964" s="143">
        <f>IF(N964="zákl. přenesená",J964,0)</f>
        <v>0</v>
      </c>
      <c r="BH964" s="143">
        <f>IF(N964="sníž. přenesená",J964,0)</f>
        <v>0</v>
      </c>
      <c r="BI964" s="143">
        <f>IF(N964="nulová",J964,0)</f>
        <v>0</v>
      </c>
      <c r="BJ964" s="16" t="s">
        <v>88</v>
      </c>
      <c r="BK964" s="143">
        <f>ROUND(I964*H964,2)</f>
        <v>0</v>
      </c>
      <c r="BL964" s="16" t="s">
        <v>137</v>
      </c>
      <c r="BM964" s="142" t="s">
        <v>890</v>
      </c>
    </row>
    <row r="965" spans="2:65" s="1" customFormat="1" ht="19.5">
      <c r="B965" s="31"/>
      <c r="D965" s="144" t="s">
        <v>139</v>
      </c>
      <c r="F965" s="145" t="s">
        <v>891</v>
      </c>
      <c r="I965" s="146"/>
      <c r="L965" s="31"/>
      <c r="M965" s="147"/>
      <c r="T965" s="55"/>
      <c r="AT965" s="16" t="s">
        <v>139</v>
      </c>
      <c r="AU965" s="16" t="s">
        <v>90</v>
      </c>
    </row>
    <row r="966" spans="2:65" s="1" customFormat="1" ht="11.25">
      <c r="B966" s="31"/>
      <c r="D966" s="148" t="s">
        <v>141</v>
      </c>
      <c r="F966" s="149" t="s">
        <v>892</v>
      </c>
      <c r="I966" s="146"/>
      <c r="L966" s="31"/>
      <c r="M966" s="147"/>
      <c r="T966" s="55"/>
      <c r="AT966" s="16" t="s">
        <v>141</v>
      </c>
      <c r="AU966" s="16" t="s">
        <v>90</v>
      </c>
    </row>
    <row r="967" spans="2:65" s="1" customFormat="1" ht="24.2" customHeight="1">
      <c r="B967" s="31"/>
      <c r="C967" s="131" t="s">
        <v>893</v>
      </c>
      <c r="D967" s="131" t="s">
        <v>132</v>
      </c>
      <c r="E967" s="132" t="s">
        <v>894</v>
      </c>
      <c r="F967" s="133" t="s">
        <v>895</v>
      </c>
      <c r="G967" s="134" t="s">
        <v>304</v>
      </c>
      <c r="H967" s="135">
        <v>246.43299999999999</v>
      </c>
      <c r="I967" s="136"/>
      <c r="J967" s="137">
        <f>ROUND(I967*H967,2)</f>
        <v>0</v>
      </c>
      <c r="K967" s="133" t="s">
        <v>136</v>
      </c>
      <c r="L967" s="31"/>
      <c r="M967" s="138" t="s">
        <v>1</v>
      </c>
      <c r="N967" s="139" t="s">
        <v>45</v>
      </c>
      <c r="P967" s="140">
        <f>O967*H967</f>
        <v>0</v>
      </c>
      <c r="Q967" s="140">
        <v>0</v>
      </c>
      <c r="R967" s="140">
        <f>Q967*H967</f>
        <v>0</v>
      </c>
      <c r="S967" s="140">
        <v>0</v>
      </c>
      <c r="T967" s="141">
        <f>S967*H967</f>
        <v>0</v>
      </c>
      <c r="AR967" s="142" t="s">
        <v>137</v>
      </c>
      <c r="AT967" s="142" t="s">
        <v>132</v>
      </c>
      <c r="AU967" s="142" t="s">
        <v>90</v>
      </c>
      <c r="AY967" s="16" t="s">
        <v>130</v>
      </c>
      <c r="BE967" s="143">
        <f>IF(N967="základní",J967,0)</f>
        <v>0</v>
      </c>
      <c r="BF967" s="143">
        <f>IF(N967="snížená",J967,0)</f>
        <v>0</v>
      </c>
      <c r="BG967" s="143">
        <f>IF(N967="zákl. přenesená",J967,0)</f>
        <v>0</v>
      </c>
      <c r="BH967" s="143">
        <f>IF(N967="sníž. přenesená",J967,0)</f>
        <v>0</v>
      </c>
      <c r="BI967" s="143">
        <f>IF(N967="nulová",J967,0)</f>
        <v>0</v>
      </c>
      <c r="BJ967" s="16" t="s">
        <v>88</v>
      </c>
      <c r="BK967" s="143">
        <f>ROUND(I967*H967,2)</f>
        <v>0</v>
      </c>
      <c r="BL967" s="16" t="s">
        <v>137</v>
      </c>
      <c r="BM967" s="142" t="s">
        <v>896</v>
      </c>
    </row>
    <row r="968" spans="2:65" s="1" customFormat="1" ht="19.5">
      <c r="B968" s="31"/>
      <c r="D968" s="144" t="s">
        <v>139</v>
      </c>
      <c r="F968" s="145" t="s">
        <v>897</v>
      </c>
      <c r="I968" s="146"/>
      <c r="L968" s="31"/>
      <c r="M968" s="147"/>
      <c r="T968" s="55"/>
      <c r="AT968" s="16" t="s">
        <v>139</v>
      </c>
      <c r="AU968" s="16" t="s">
        <v>90</v>
      </c>
    </row>
    <row r="969" spans="2:65" s="1" customFormat="1" ht="11.25">
      <c r="B969" s="31"/>
      <c r="D969" s="148" t="s">
        <v>141</v>
      </c>
      <c r="F969" s="149" t="s">
        <v>898</v>
      </c>
      <c r="I969" s="146"/>
      <c r="L969" s="31"/>
      <c r="M969" s="147"/>
      <c r="T969" s="55"/>
      <c r="AT969" s="16" t="s">
        <v>141</v>
      </c>
      <c r="AU969" s="16" t="s">
        <v>90</v>
      </c>
    </row>
    <row r="970" spans="2:65" s="1" customFormat="1" ht="24.2" customHeight="1">
      <c r="B970" s="31"/>
      <c r="C970" s="131" t="s">
        <v>899</v>
      </c>
      <c r="D970" s="131" t="s">
        <v>132</v>
      </c>
      <c r="E970" s="132" t="s">
        <v>900</v>
      </c>
      <c r="F970" s="133" t="s">
        <v>901</v>
      </c>
      <c r="G970" s="134" t="s">
        <v>304</v>
      </c>
      <c r="H970" s="135">
        <v>1725.0309999999999</v>
      </c>
      <c r="I970" s="136"/>
      <c r="J970" s="137">
        <f>ROUND(I970*H970,2)</f>
        <v>0</v>
      </c>
      <c r="K970" s="133" t="s">
        <v>136</v>
      </c>
      <c r="L970" s="31"/>
      <c r="M970" s="138" t="s">
        <v>1</v>
      </c>
      <c r="N970" s="139" t="s">
        <v>45</v>
      </c>
      <c r="P970" s="140">
        <f>O970*H970</f>
        <v>0</v>
      </c>
      <c r="Q970" s="140">
        <v>0</v>
      </c>
      <c r="R970" s="140">
        <f>Q970*H970</f>
        <v>0</v>
      </c>
      <c r="S970" s="140">
        <v>0</v>
      </c>
      <c r="T970" s="141">
        <f>S970*H970</f>
        <v>0</v>
      </c>
      <c r="AR970" s="142" t="s">
        <v>137</v>
      </c>
      <c r="AT970" s="142" t="s">
        <v>132</v>
      </c>
      <c r="AU970" s="142" t="s">
        <v>90</v>
      </c>
      <c r="AY970" s="16" t="s">
        <v>130</v>
      </c>
      <c r="BE970" s="143">
        <f>IF(N970="základní",J970,0)</f>
        <v>0</v>
      </c>
      <c r="BF970" s="143">
        <f>IF(N970="snížená",J970,0)</f>
        <v>0</v>
      </c>
      <c r="BG970" s="143">
        <f>IF(N970="zákl. přenesená",J970,0)</f>
        <v>0</v>
      </c>
      <c r="BH970" s="143">
        <f>IF(N970="sníž. přenesená",J970,0)</f>
        <v>0</v>
      </c>
      <c r="BI970" s="143">
        <f>IF(N970="nulová",J970,0)</f>
        <v>0</v>
      </c>
      <c r="BJ970" s="16" t="s">
        <v>88</v>
      </c>
      <c r="BK970" s="143">
        <f>ROUND(I970*H970,2)</f>
        <v>0</v>
      </c>
      <c r="BL970" s="16" t="s">
        <v>137</v>
      </c>
      <c r="BM970" s="142" t="s">
        <v>902</v>
      </c>
    </row>
    <row r="971" spans="2:65" s="1" customFormat="1" ht="19.5">
      <c r="B971" s="31"/>
      <c r="D971" s="144" t="s">
        <v>139</v>
      </c>
      <c r="F971" s="145" t="s">
        <v>903</v>
      </c>
      <c r="I971" s="146"/>
      <c r="L971" s="31"/>
      <c r="M971" s="147"/>
      <c r="T971" s="55"/>
      <c r="AT971" s="16" t="s">
        <v>139</v>
      </c>
      <c r="AU971" s="16" t="s">
        <v>90</v>
      </c>
    </row>
    <row r="972" spans="2:65" s="1" customFormat="1" ht="11.25">
      <c r="B972" s="31"/>
      <c r="D972" s="148" t="s">
        <v>141</v>
      </c>
      <c r="F972" s="149" t="s">
        <v>904</v>
      </c>
      <c r="I972" s="146"/>
      <c r="L972" s="31"/>
      <c r="M972" s="147"/>
      <c r="T972" s="55"/>
      <c r="AT972" s="16" t="s">
        <v>141</v>
      </c>
      <c r="AU972" s="16" t="s">
        <v>90</v>
      </c>
    </row>
    <row r="973" spans="2:65" s="13" customFormat="1" ht="11.25">
      <c r="B973" s="156"/>
      <c r="D973" s="144" t="s">
        <v>143</v>
      </c>
      <c r="F973" s="158" t="s">
        <v>905</v>
      </c>
      <c r="H973" s="159">
        <v>1725.0309999999999</v>
      </c>
      <c r="I973" s="160"/>
      <c r="L973" s="156"/>
      <c r="M973" s="161"/>
      <c r="T973" s="162"/>
      <c r="AT973" s="157" t="s">
        <v>143</v>
      </c>
      <c r="AU973" s="157" t="s">
        <v>90</v>
      </c>
      <c r="AV973" s="13" t="s">
        <v>90</v>
      </c>
      <c r="AW973" s="13" t="s">
        <v>4</v>
      </c>
      <c r="AX973" s="13" t="s">
        <v>88</v>
      </c>
      <c r="AY973" s="157" t="s">
        <v>130</v>
      </c>
    </row>
    <row r="974" spans="2:65" s="1" customFormat="1" ht="16.5" customHeight="1">
      <c r="B974" s="31"/>
      <c r="C974" s="131" t="s">
        <v>906</v>
      </c>
      <c r="D974" s="131" t="s">
        <v>132</v>
      </c>
      <c r="E974" s="132" t="s">
        <v>907</v>
      </c>
      <c r="F974" s="133" t="s">
        <v>908</v>
      </c>
      <c r="G974" s="134" t="s">
        <v>304</v>
      </c>
      <c r="H974" s="135">
        <v>246.43299999999999</v>
      </c>
      <c r="I974" s="136"/>
      <c r="J974" s="137">
        <f>ROUND(I974*H974,2)</f>
        <v>0</v>
      </c>
      <c r="K974" s="133" t="s">
        <v>136</v>
      </c>
      <c r="L974" s="31"/>
      <c r="M974" s="138" t="s">
        <v>1</v>
      </c>
      <c r="N974" s="139" t="s">
        <v>45</v>
      </c>
      <c r="P974" s="140">
        <f>O974*H974</f>
        <v>0</v>
      </c>
      <c r="Q974" s="140">
        <v>0</v>
      </c>
      <c r="R974" s="140">
        <f>Q974*H974</f>
        <v>0</v>
      </c>
      <c r="S974" s="140">
        <v>0</v>
      </c>
      <c r="T974" s="141">
        <f>S974*H974</f>
        <v>0</v>
      </c>
      <c r="AR974" s="142" t="s">
        <v>137</v>
      </c>
      <c r="AT974" s="142" t="s">
        <v>132</v>
      </c>
      <c r="AU974" s="142" t="s">
        <v>90</v>
      </c>
      <c r="AY974" s="16" t="s">
        <v>130</v>
      </c>
      <c r="BE974" s="143">
        <f>IF(N974="základní",J974,0)</f>
        <v>0</v>
      </c>
      <c r="BF974" s="143">
        <f>IF(N974="snížená",J974,0)</f>
        <v>0</v>
      </c>
      <c r="BG974" s="143">
        <f>IF(N974="zákl. přenesená",J974,0)</f>
        <v>0</v>
      </c>
      <c r="BH974" s="143">
        <f>IF(N974="sníž. přenesená",J974,0)</f>
        <v>0</v>
      </c>
      <c r="BI974" s="143">
        <f>IF(N974="nulová",J974,0)</f>
        <v>0</v>
      </c>
      <c r="BJ974" s="16" t="s">
        <v>88</v>
      </c>
      <c r="BK974" s="143">
        <f>ROUND(I974*H974,2)</f>
        <v>0</v>
      </c>
      <c r="BL974" s="16" t="s">
        <v>137</v>
      </c>
      <c r="BM974" s="142" t="s">
        <v>909</v>
      </c>
    </row>
    <row r="975" spans="2:65" s="1" customFormat="1" ht="11.25">
      <c r="B975" s="31"/>
      <c r="D975" s="144" t="s">
        <v>139</v>
      </c>
      <c r="F975" s="145" t="s">
        <v>908</v>
      </c>
      <c r="I975" s="146"/>
      <c r="L975" s="31"/>
      <c r="M975" s="147"/>
      <c r="T975" s="55"/>
      <c r="AT975" s="16" t="s">
        <v>139</v>
      </c>
      <c r="AU975" s="16" t="s">
        <v>90</v>
      </c>
    </row>
    <row r="976" spans="2:65" s="1" customFormat="1" ht="11.25">
      <c r="B976" s="31"/>
      <c r="D976" s="148" t="s">
        <v>141</v>
      </c>
      <c r="F976" s="149" t="s">
        <v>910</v>
      </c>
      <c r="I976" s="146"/>
      <c r="L976" s="31"/>
      <c r="M976" s="147"/>
      <c r="T976" s="55"/>
      <c r="AT976" s="16" t="s">
        <v>141</v>
      </c>
      <c r="AU976" s="16" t="s">
        <v>90</v>
      </c>
    </row>
    <row r="977" spans="2:65" s="1" customFormat="1" ht="44.25" customHeight="1">
      <c r="B977" s="31"/>
      <c r="C977" s="131" t="s">
        <v>911</v>
      </c>
      <c r="D977" s="131" t="s">
        <v>132</v>
      </c>
      <c r="E977" s="132" t="s">
        <v>912</v>
      </c>
      <c r="F977" s="133" t="s">
        <v>913</v>
      </c>
      <c r="G977" s="134" t="s">
        <v>304</v>
      </c>
      <c r="H977" s="135">
        <v>126.604</v>
      </c>
      <c r="I977" s="136"/>
      <c r="J977" s="137">
        <f>ROUND(I977*H977,2)</f>
        <v>0</v>
      </c>
      <c r="K977" s="133" t="s">
        <v>136</v>
      </c>
      <c r="L977" s="31"/>
      <c r="M977" s="138" t="s">
        <v>1</v>
      </c>
      <c r="N977" s="139" t="s">
        <v>45</v>
      </c>
      <c r="P977" s="140">
        <f>O977*H977</f>
        <v>0</v>
      </c>
      <c r="Q977" s="140">
        <v>0</v>
      </c>
      <c r="R977" s="140">
        <f>Q977*H977</f>
        <v>0</v>
      </c>
      <c r="S977" s="140">
        <v>0</v>
      </c>
      <c r="T977" s="141">
        <f>S977*H977</f>
        <v>0</v>
      </c>
      <c r="AR977" s="142" t="s">
        <v>137</v>
      </c>
      <c r="AT977" s="142" t="s">
        <v>132</v>
      </c>
      <c r="AU977" s="142" t="s">
        <v>90</v>
      </c>
      <c r="AY977" s="16" t="s">
        <v>130</v>
      </c>
      <c r="BE977" s="143">
        <f>IF(N977="základní",J977,0)</f>
        <v>0</v>
      </c>
      <c r="BF977" s="143">
        <f>IF(N977="snížená",J977,0)</f>
        <v>0</v>
      </c>
      <c r="BG977" s="143">
        <f>IF(N977="zákl. přenesená",J977,0)</f>
        <v>0</v>
      </c>
      <c r="BH977" s="143">
        <f>IF(N977="sníž. přenesená",J977,0)</f>
        <v>0</v>
      </c>
      <c r="BI977" s="143">
        <f>IF(N977="nulová",J977,0)</f>
        <v>0</v>
      </c>
      <c r="BJ977" s="16" t="s">
        <v>88</v>
      </c>
      <c r="BK977" s="143">
        <f>ROUND(I977*H977,2)</f>
        <v>0</v>
      </c>
      <c r="BL977" s="16" t="s">
        <v>137</v>
      </c>
      <c r="BM977" s="142" t="s">
        <v>914</v>
      </c>
    </row>
    <row r="978" spans="2:65" s="1" customFormat="1" ht="29.25">
      <c r="B978" s="31"/>
      <c r="D978" s="144" t="s">
        <v>139</v>
      </c>
      <c r="F978" s="145" t="s">
        <v>306</v>
      </c>
      <c r="I978" s="146"/>
      <c r="L978" s="31"/>
      <c r="M978" s="147"/>
      <c r="T978" s="55"/>
      <c r="AT978" s="16" t="s">
        <v>139</v>
      </c>
      <c r="AU978" s="16" t="s">
        <v>90</v>
      </c>
    </row>
    <row r="979" spans="2:65" s="1" customFormat="1" ht="11.25">
      <c r="B979" s="31"/>
      <c r="D979" s="148" t="s">
        <v>141</v>
      </c>
      <c r="F979" s="149" t="s">
        <v>915</v>
      </c>
      <c r="I979" s="146"/>
      <c r="L979" s="31"/>
      <c r="M979" s="147"/>
      <c r="T979" s="55"/>
      <c r="AT979" s="16" t="s">
        <v>141</v>
      </c>
      <c r="AU979" s="16" t="s">
        <v>90</v>
      </c>
    </row>
    <row r="980" spans="2:65" s="1" customFormat="1" ht="19.5">
      <c r="B980" s="31"/>
      <c r="D980" s="144" t="s">
        <v>579</v>
      </c>
      <c r="F980" s="180" t="s">
        <v>916</v>
      </c>
      <c r="I980" s="146"/>
      <c r="L980" s="31"/>
      <c r="M980" s="147"/>
      <c r="T980" s="55"/>
      <c r="AT980" s="16" t="s">
        <v>579</v>
      </c>
      <c r="AU980" s="16" t="s">
        <v>90</v>
      </c>
    </row>
    <row r="981" spans="2:65" s="12" customFormat="1" ht="11.25">
      <c r="B981" s="150"/>
      <c r="D981" s="144" t="s">
        <v>143</v>
      </c>
      <c r="E981" s="151" t="s">
        <v>1</v>
      </c>
      <c r="F981" s="152" t="s">
        <v>917</v>
      </c>
      <c r="H981" s="151" t="s">
        <v>1</v>
      </c>
      <c r="I981" s="153"/>
      <c r="L981" s="150"/>
      <c r="M981" s="154"/>
      <c r="T981" s="155"/>
      <c r="AT981" s="151" t="s">
        <v>143</v>
      </c>
      <c r="AU981" s="151" t="s">
        <v>90</v>
      </c>
      <c r="AV981" s="12" t="s">
        <v>88</v>
      </c>
      <c r="AW981" s="12" t="s">
        <v>36</v>
      </c>
      <c r="AX981" s="12" t="s">
        <v>80</v>
      </c>
      <c r="AY981" s="151" t="s">
        <v>130</v>
      </c>
    </row>
    <row r="982" spans="2:65" s="13" customFormat="1" ht="11.25">
      <c r="B982" s="156"/>
      <c r="D982" s="144" t="s">
        <v>143</v>
      </c>
      <c r="E982" s="157" t="s">
        <v>1</v>
      </c>
      <c r="F982" s="158" t="s">
        <v>918</v>
      </c>
      <c r="H982" s="159">
        <v>124.28400000000001</v>
      </c>
      <c r="I982" s="160"/>
      <c r="L982" s="156"/>
      <c r="M982" s="161"/>
      <c r="T982" s="162"/>
      <c r="AT982" s="157" t="s">
        <v>143</v>
      </c>
      <c r="AU982" s="157" t="s">
        <v>90</v>
      </c>
      <c r="AV982" s="13" t="s">
        <v>90</v>
      </c>
      <c r="AW982" s="13" t="s">
        <v>36</v>
      </c>
      <c r="AX982" s="13" t="s">
        <v>80</v>
      </c>
      <c r="AY982" s="157" t="s">
        <v>130</v>
      </c>
    </row>
    <row r="983" spans="2:65" s="12" customFormat="1" ht="11.25">
      <c r="B983" s="150"/>
      <c r="D983" s="144" t="s">
        <v>143</v>
      </c>
      <c r="E983" s="151" t="s">
        <v>1</v>
      </c>
      <c r="F983" s="152" t="s">
        <v>919</v>
      </c>
      <c r="H983" s="151" t="s">
        <v>1</v>
      </c>
      <c r="I983" s="153"/>
      <c r="L983" s="150"/>
      <c r="M983" s="154"/>
      <c r="T983" s="155"/>
      <c r="AT983" s="151" t="s">
        <v>143</v>
      </c>
      <c r="AU983" s="151" t="s">
        <v>90</v>
      </c>
      <c r="AV983" s="12" t="s">
        <v>88</v>
      </c>
      <c r="AW983" s="12" t="s">
        <v>36</v>
      </c>
      <c r="AX983" s="12" t="s">
        <v>80</v>
      </c>
      <c r="AY983" s="151" t="s">
        <v>130</v>
      </c>
    </row>
    <row r="984" spans="2:65" s="13" customFormat="1" ht="11.25">
      <c r="B984" s="156"/>
      <c r="D984" s="144" t="s">
        <v>143</v>
      </c>
      <c r="E984" s="157" t="s">
        <v>1</v>
      </c>
      <c r="F984" s="158" t="s">
        <v>920</v>
      </c>
      <c r="H984" s="159">
        <v>2.3199999999999998</v>
      </c>
      <c r="I984" s="160"/>
      <c r="L984" s="156"/>
      <c r="M984" s="161"/>
      <c r="T984" s="162"/>
      <c r="AT984" s="157" t="s">
        <v>143</v>
      </c>
      <c r="AU984" s="157" t="s">
        <v>90</v>
      </c>
      <c r="AV984" s="13" t="s">
        <v>90</v>
      </c>
      <c r="AW984" s="13" t="s">
        <v>36</v>
      </c>
      <c r="AX984" s="13" t="s">
        <v>80</v>
      </c>
      <c r="AY984" s="157" t="s">
        <v>130</v>
      </c>
    </row>
    <row r="985" spans="2:65" s="14" customFormat="1" ht="11.25">
      <c r="B985" s="163"/>
      <c r="D985" s="144" t="s">
        <v>143</v>
      </c>
      <c r="E985" s="164" t="s">
        <v>1</v>
      </c>
      <c r="F985" s="165" t="s">
        <v>152</v>
      </c>
      <c r="H985" s="166">
        <v>126.604</v>
      </c>
      <c r="I985" s="167"/>
      <c r="L985" s="163"/>
      <c r="M985" s="168"/>
      <c r="T985" s="169"/>
      <c r="AT985" s="164" t="s">
        <v>143</v>
      </c>
      <c r="AU985" s="164" t="s">
        <v>90</v>
      </c>
      <c r="AV985" s="14" t="s">
        <v>137</v>
      </c>
      <c r="AW985" s="14" t="s">
        <v>36</v>
      </c>
      <c r="AX985" s="14" t="s">
        <v>88</v>
      </c>
      <c r="AY985" s="164" t="s">
        <v>130</v>
      </c>
    </row>
    <row r="986" spans="2:65" s="1" customFormat="1" ht="44.25" customHeight="1">
      <c r="B986" s="31"/>
      <c r="C986" s="131" t="s">
        <v>921</v>
      </c>
      <c r="D986" s="131" t="s">
        <v>132</v>
      </c>
      <c r="E986" s="132" t="s">
        <v>912</v>
      </c>
      <c r="F986" s="133" t="s">
        <v>913</v>
      </c>
      <c r="G986" s="134" t="s">
        <v>304</v>
      </c>
      <c r="H986" s="135">
        <v>119.82899999999999</v>
      </c>
      <c r="I986" s="136"/>
      <c r="J986" s="137">
        <f>ROUND(I986*H986,2)</f>
        <v>0</v>
      </c>
      <c r="K986" s="133" t="s">
        <v>136</v>
      </c>
      <c r="L986" s="31"/>
      <c r="M986" s="138" t="s">
        <v>1</v>
      </c>
      <c r="N986" s="139" t="s">
        <v>45</v>
      </c>
      <c r="P986" s="140">
        <f>O986*H986</f>
        <v>0</v>
      </c>
      <c r="Q986" s="140">
        <v>0</v>
      </c>
      <c r="R986" s="140">
        <f>Q986*H986</f>
        <v>0</v>
      </c>
      <c r="S986" s="140">
        <v>0</v>
      </c>
      <c r="T986" s="141">
        <f>S986*H986</f>
        <v>0</v>
      </c>
      <c r="AR986" s="142" t="s">
        <v>137</v>
      </c>
      <c r="AT986" s="142" t="s">
        <v>132</v>
      </c>
      <c r="AU986" s="142" t="s">
        <v>90</v>
      </c>
      <c r="AY986" s="16" t="s">
        <v>130</v>
      </c>
      <c r="BE986" s="143">
        <f>IF(N986="základní",J986,0)</f>
        <v>0</v>
      </c>
      <c r="BF986" s="143">
        <f>IF(N986="snížená",J986,0)</f>
        <v>0</v>
      </c>
      <c r="BG986" s="143">
        <f>IF(N986="zákl. přenesená",J986,0)</f>
        <v>0</v>
      </c>
      <c r="BH986" s="143">
        <f>IF(N986="sníž. přenesená",J986,0)</f>
        <v>0</v>
      </c>
      <c r="BI986" s="143">
        <f>IF(N986="nulová",J986,0)</f>
        <v>0</v>
      </c>
      <c r="BJ986" s="16" t="s">
        <v>88</v>
      </c>
      <c r="BK986" s="143">
        <f>ROUND(I986*H986,2)</f>
        <v>0</v>
      </c>
      <c r="BL986" s="16" t="s">
        <v>137</v>
      </c>
      <c r="BM986" s="142" t="s">
        <v>922</v>
      </c>
    </row>
    <row r="987" spans="2:65" s="1" customFormat="1" ht="29.25">
      <c r="B987" s="31"/>
      <c r="D987" s="144" t="s">
        <v>139</v>
      </c>
      <c r="F987" s="145" t="s">
        <v>306</v>
      </c>
      <c r="I987" s="146"/>
      <c r="L987" s="31"/>
      <c r="M987" s="147"/>
      <c r="T987" s="55"/>
      <c r="AT987" s="16" t="s">
        <v>139</v>
      </c>
      <c r="AU987" s="16" t="s">
        <v>90</v>
      </c>
    </row>
    <row r="988" spans="2:65" s="1" customFormat="1" ht="11.25">
      <c r="B988" s="31"/>
      <c r="D988" s="148" t="s">
        <v>141</v>
      </c>
      <c r="F988" s="149" t="s">
        <v>915</v>
      </c>
      <c r="I988" s="146"/>
      <c r="L988" s="31"/>
      <c r="M988" s="147"/>
      <c r="T988" s="55"/>
      <c r="AT988" s="16" t="s">
        <v>141</v>
      </c>
      <c r="AU988" s="16" t="s">
        <v>90</v>
      </c>
    </row>
    <row r="989" spans="2:65" s="13" customFormat="1" ht="11.25">
      <c r="B989" s="156"/>
      <c r="D989" s="144" t="s">
        <v>143</v>
      </c>
      <c r="E989" s="157" t="s">
        <v>1</v>
      </c>
      <c r="F989" s="158" t="s">
        <v>923</v>
      </c>
      <c r="H989" s="159">
        <v>119.82899999999999</v>
      </c>
      <c r="I989" s="160"/>
      <c r="L989" s="156"/>
      <c r="M989" s="161"/>
      <c r="T989" s="162"/>
      <c r="AT989" s="157" t="s">
        <v>143</v>
      </c>
      <c r="AU989" s="157" t="s">
        <v>90</v>
      </c>
      <c r="AV989" s="13" t="s">
        <v>90</v>
      </c>
      <c r="AW989" s="13" t="s">
        <v>36</v>
      </c>
      <c r="AX989" s="13" t="s">
        <v>88</v>
      </c>
      <c r="AY989" s="157" t="s">
        <v>130</v>
      </c>
    </row>
    <row r="990" spans="2:65" s="11" customFormat="1" ht="22.9" customHeight="1">
      <c r="B990" s="119"/>
      <c r="D990" s="120" t="s">
        <v>79</v>
      </c>
      <c r="E990" s="129" t="s">
        <v>924</v>
      </c>
      <c r="F990" s="129" t="s">
        <v>925</v>
      </c>
      <c r="I990" s="122"/>
      <c r="J990" s="130">
        <f>BK990</f>
        <v>0</v>
      </c>
      <c r="L990" s="119"/>
      <c r="M990" s="124"/>
      <c r="P990" s="125">
        <f>SUM(P991:P993)</f>
        <v>0</v>
      </c>
      <c r="R990" s="125">
        <f>SUM(R991:R993)</f>
        <v>0</v>
      </c>
      <c r="T990" s="126">
        <f>SUM(T991:T993)</f>
        <v>0</v>
      </c>
      <c r="AR990" s="120" t="s">
        <v>88</v>
      </c>
      <c r="AT990" s="127" t="s">
        <v>79</v>
      </c>
      <c r="AU990" s="127" t="s">
        <v>88</v>
      </c>
      <c r="AY990" s="120" t="s">
        <v>130</v>
      </c>
      <c r="BK990" s="128">
        <f>SUM(BK991:BK993)</f>
        <v>0</v>
      </c>
    </row>
    <row r="991" spans="2:65" s="1" customFormat="1" ht="24.2" customHeight="1">
      <c r="B991" s="31"/>
      <c r="C991" s="131" t="s">
        <v>926</v>
      </c>
      <c r="D991" s="131" t="s">
        <v>132</v>
      </c>
      <c r="E991" s="132" t="s">
        <v>927</v>
      </c>
      <c r="F991" s="133" t="s">
        <v>928</v>
      </c>
      <c r="G991" s="134" t="s">
        <v>304</v>
      </c>
      <c r="H991" s="135">
        <v>511.44299999999998</v>
      </c>
      <c r="I991" s="136"/>
      <c r="J991" s="137">
        <f>ROUND(I991*H991,2)</f>
        <v>0</v>
      </c>
      <c r="K991" s="133" t="s">
        <v>136</v>
      </c>
      <c r="L991" s="31"/>
      <c r="M991" s="138" t="s">
        <v>1</v>
      </c>
      <c r="N991" s="139" t="s">
        <v>45</v>
      </c>
      <c r="P991" s="140">
        <f>O991*H991</f>
        <v>0</v>
      </c>
      <c r="Q991" s="140">
        <v>0</v>
      </c>
      <c r="R991" s="140">
        <f>Q991*H991</f>
        <v>0</v>
      </c>
      <c r="S991" s="140">
        <v>0</v>
      </c>
      <c r="T991" s="141">
        <f>S991*H991</f>
        <v>0</v>
      </c>
      <c r="AR991" s="142" t="s">
        <v>137</v>
      </c>
      <c r="AT991" s="142" t="s">
        <v>132</v>
      </c>
      <c r="AU991" s="142" t="s">
        <v>90</v>
      </c>
      <c r="AY991" s="16" t="s">
        <v>130</v>
      </c>
      <c r="BE991" s="143">
        <f>IF(N991="základní",J991,0)</f>
        <v>0</v>
      </c>
      <c r="BF991" s="143">
        <f>IF(N991="snížená",J991,0)</f>
        <v>0</v>
      </c>
      <c r="BG991" s="143">
        <f>IF(N991="zákl. přenesená",J991,0)</f>
        <v>0</v>
      </c>
      <c r="BH991" s="143">
        <f>IF(N991="sníž. přenesená",J991,0)</f>
        <v>0</v>
      </c>
      <c r="BI991" s="143">
        <f>IF(N991="nulová",J991,0)</f>
        <v>0</v>
      </c>
      <c r="BJ991" s="16" t="s">
        <v>88</v>
      </c>
      <c r="BK991" s="143">
        <f>ROUND(I991*H991,2)</f>
        <v>0</v>
      </c>
      <c r="BL991" s="16" t="s">
        <v>137</v>
      </c>
      <c r="BM991" s="142" t="s">
        <v>929</v>
      </c>
    </row>
    <row r="992" spans="2:65" s="1" customFormat="1" ht="29.25">
      <c r="B992" s="31"/>
      <c r="D992" s="144" t="s">
        <v>139</v>
      </c>
      <c r="F992" s="145" t="s">
        <v>930</v>
      </c>
      <c r="I992" s="146"/>
      <c r="L992" s="31"/>
      <c r="M992" s="147"/>
      <c r="T992" s="55"/>
      <c r="AT992" s="16" t="s">
        <v>139</v>
      </c>
      <c r="AU992" s="16" t="s">
        <v>90</v>
      </c>
    </row>
    <row r="993" spans="2:47" s="1" customFormat="1" ht="11.25">
      <c r="B993" s="31"/>
      <c r="D993" s="148" t="s">
        <v>141</v>
      </c>
      <c r="F993" s="149" t="s">
        <v>931</v>
      </c>
      <c r="I993" s="146"/>
      <c r="L993" s="31"/>
      <c r="M993" s="181"/>
      <c r="N993" s="182"/>
      <c r="O993" s="182"/>
      <c r="P993" s="182"/>
      <c r="Q993" s="182"/>
      <c r="R993" s="182"/>
      <c r="S993" s="182"/>
      <c r="T993" s="183"/>
      <c r="AT993" s="16" t="s">
        <v>141</v>
      </c>
      <c r="AU993" s="16" t="s">
        <v>90</v>
      </c>
    </row>
    <row r="994" spans="2:47" s="1" customFormat="1" ht="6.95" customHeight="1">
      <c r="B994" s="43"/>
      <c r="C994" s="44"/>
      <c r="D994" s="44"/>
      <c r="E994" s="44"/>
      <c r="F994" s="44"/>
      <c r="G994" s="44"/>
      <c r="H994" s="44"/>
      <c r="I994" s="44"/>
      <c r="J994" s="44"/>
      <c r="K994" s="44"/>
      <c r="L994" s="31"/>
    </row>
  </sheetData>
  <sheetProtection algorithmName="SHA-512" hashValue="8D/rWjL8xyD/NNlelhhetnE54ga9wp0emJf3IVBw4qALxC/672SrvDlBv9eA3JuHcV3yGfkhm+Mu/UB/8D+FQA==" saltValue="Rs2djO4UWNdHMR0WSejKP1VGGEpCEdQ5GXQs3D2dkEL31+E0CloN5fBtYa4W/mpTuF8pX5hLRARrJD7kl+NIGg==" spinCount="100000" sheet="1" objects="1" scenarios="1" formatColumns="0" formatRows="0" autoFilter="0"/>
  <autoFilter ref="C124:K993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30" r:id="rId1" xr:uid="{00000000-0004-0000-0100-000000000000}"/>
    <hyperlink ref="F142" r:id="rId2" xr:uid="{00000000-0004-0000-0100-000001000000}"/>
    <hyperlink ref="F149" r:id="rId3" xr:uid="{00000000-0004-0000-0100-000002000000}"/>
    <hyperlink ref="F160" r:id="rId4" xr:uid="{00000000-0004-0000-0100-000003000000}"/>
    <hyperlink ref="F166" r:id="rId5" xr:uid="{00000000-0004-0000-0100-000004000000}"/>
    <hyperlink ref="F172" r:id="rId6" xr:uid="{00000000-0004-0000-0100-000005000000}"/>
    <hyperlink ref="F178" r:id="rId7" xr:uid="{00000000-0004-0000-0100-000006000000}"/>
    <hyperlink ref="F187" r:id="rId8" xr:uid="{00000000-0004-0000-0100-000007000000}"/>
    <hyperlink ref="F196" r:id="rId9" xr:uid="{00000000-0004-0000-0100-000008000000}"/>
    <hyperlink ref="F201" r:id="rId10" xr:uid="{00000000-0004-0000-0100-000009000000}"/>
    <hyperlink ref="F206" r:id="rId11" xr:uid="{00000000-0004-0000-0100-00000A000000}"/>
    <hyperlink ref="F211" r:id="rId12" xr:uid="{00000000-0004-0000-0100-00000B000000}"/>
    <hyperlink ref="F216" r:id="rId13" xr:uid="{00000000-0004-0000-0100-00000C000000}"/>
    <hyperlink ref="F225" r:id="rId14" xr:uid="{00000000-0004-0000-0100-00000D000000}"/>
    <hyperlink ref="F234" r:id="rId15" xr:uid="{00000000-0004-0000-0100-00000E000000}"/>
    <hyperlink ref="F241" r:id="rId16" xr:uid="{00000000-0004-0000-0100-00000F000000}"/>
    <hyperlink ref="F250" r:id="rId17" xr:uid="{00000000-0004-0000-0100-000010000000}"/>
    <hyperlink ref="F261" r:id="rId18" xr:uid="{00000000-0004-0000-0100-000011000000}"/>
    <hyperlink ref="F272" r:id="rId19" xr:uid="{00000000-0004-0000-0100-000012000000}"/>
    <hyperlink ref="F283" r:id="rId20" xr:uid="{00000000-0004-0000-0100-000013000000}"/>
    <hyperlink ref="F287" r:id="rId21" xr:uid="{00000000-0004-0000-0100-000014000000}"/>
    <hyperlink ref="F291" r:id="rId22" xr:uid="{00000000-0004-0000-0100-000015000000}"/>
    <hyperlink ref="F294" r:id="rId23" xr:uid="{00000000-0004-0000-0100-000016000000}"/>
    <hyperlink ref="F309" r:id="rId24" xr:uid="{00000000-0004-0000-0100-000017000000}"/>
    <hyperlink ref="F332" r:id="rId25" xr:uid="{00000000-0004-0000-0100-000018000000}"/>
    <hyperlink ref="F342" r:id="rId26" xr:uid="{00000000-0004-0000-0100-000019000000}"/>
    <hyperlink ref="F353" r:id="rId27" xr:uid="{00000000-0004-0000-0100-00001A000000}"/>
    <hyperlink ref="F362" r:id="rId28" xr:uid="{00000000-0004-0000-0100-00001B000000}"/>
    <hyperlink ref="F371" r:id="rId29" xr:uid="{00000000-0004-0000-0100-00001C000000}"/>
    <hyperlink ref="F381" r:id="rId30" xr:uid="{00000000-0004-0000-0100-00001D000000}"/>
    <hyperlink ref="F388" r:id="rId31" xr:uid="{00000000-0004-0000-0100-00001E000000}"/>
    <hyperlink ref="F399" r:id="rId32" xr:uid="{00000000-0004-0000-0100-00001F000000}"/>
    <hyperlink ref="F406" r:id="rId33" xr:uid="{00000000-0004-0000-0100-000020000000}"/>
    <hyperlink ref="F417" r:id="rId34" xr:uid="{00000000-0004-0000-0100-000021000000}"/>
    <hyperlink ref="F424" r:id="rId35" xr:uid="{00000000-0004-0000-0100-000022000000}"/>
    <hyperlink ref="F431" r:id="rId36" xr:uid="{00000000-0004-0000-0100-000023000000}"/>
    <hyperlink ref="F438" r:id="rId37" xr:uid="{00000000-0004-0000-0100-000024000000}"/>
    <hyperlink ref="F446" r:id="rId38" xr:uid="{00000000-0004-0000-0100-000025000000}"/>
    <hyperlink ref="F453" r:id="rId39" xr:uid="{00000000-0004-0000-0100-000026000000}"/>
    <hyperlink ref="F467" r:id="rId40" xr:uid="{00000000-0004-0000-0100-000027000000}"/>
    <hyperlink ref="F487" r:id="rId41" xr:uid="{00000000-0004-0000-0100-000028000000}"/>
    <hyperlink ref="F501" r:id="rId42" xr:uid="{00000000-0004-0000-0100-000029000000}"/>
    <hyperlink ref="F523" r:id="rId43" xr:uid="{00000000-0004-0000-0100-00002A000000}"/>
    <hyperlink ref="F535" r:id="rId44" xr:uid="{00000000-0004-0000-0100-00002B000000}"/>
    <hyperlink ref="F561" r:id="rId45" xr:uid="{00000000-0004-0000-0100-00002C000000}"/>
    <hyperlink ref="F574" r:id="rId46" xr:uid="{00000000-0004-0000-0100-00002D000000}"/>
    <hyperlink ref="F587" r:id="rId47" xr:uid="{00000000-0004-0000-0100-00002E000000}"/>
    <hyperlink ref="F609" r:id="rId48" xr:uid="{00000000-0004-0000-0100-00002F000000}"/>
    <hyperlink ref="F628" r:id="rId49" xr:uid="{00000000-0004-0000-0100-000030000000}"/>
    <hyperlink ref="F646" r:id="rId50" xr:uid="{00000000-0004-0000-0100-000031000000}"/>
    <hyperlink ref="F652" r:id="rId51" xr:uid="{00000000-0004-0000-0100-000032000000}"/>
    <hyperlink ref="F658" r:id="rId52" xr:uid="{00000000-0004-0000-0100-000033000000}"/>
    <hyperlink ref="F664" r:id="rId53" xr:uid="{00000000-0004-0000-0100-000034000000}"/>
    <hyperlink ref="F680" r:id="rId54" xr:uid="{00000000-0004-0000-0100-000035000000}"/>
    <hyperlink ref="F696" r:id="rId55" xr:uid="{00000000-0004-0000-0100-000036000000}"/>
    <hyperlink ref="F712" r:id="rId56" xr:uid="{00000000-0004-0000-0100-000037000000}"/>
    <hyperlink ref="F728" r:id="rId57" xr:uid="{00000000-0004-0000-0100-000038000000}"/>
    <hyperlink ref="F744" r:id="rId58" xr:uid="{00000000-0004-0000-0100-000039000000}"/>
    <hyperlink ref="F756" r:id="rId59" xr:uid="{00000000-0004-0000-0100-00003A000000}"/>
    <hyperlink ref="F772" r:id="rId60" xr:uid="{00000000-0004-0000-0100-00003B000000}"/>
    <hyperlink ref="F789" r:id="rId61" xr:uid="{00000000-0004-0000-0100-00003C000000}"/>
    <hyperlink ref="F796" r:id="rId62" xr:uid="{00000000-0004-0000-0100-00003D000000}"/>
    <hyperlink ref="F805" r:id="rId63" xr:uid="{00000000-0004-0000-0100-00003E000000}"/>
    <hyperlink ref="F816" r:id="rId64" xr:uid="{00000000-0004-0000-0100-00003F000000}"/>
    <hyperlink ref="F823" r:id="rId65" xr:uid="{00000000-0004-0000-0100-000040000000}"/>
    <hyperlink ref="F829" r:id="rId66" xr:uid="{00000000-0004-0000-0100-000041000000}"/>
    <hyperlink ref="F835" r:id="rId67" xr:uid="{00000000-0004-0000-0100-000042000000}"/>
    <hyperlink ref="F842" r:id="rId68" xr:uid="{00000000-0004-0000-0100-000043000000}"/>
    <hyperlink ref="F853" r:id="rId69" xr:uid="{00000000-0004-0000-0100-000044000000}"/>
    <hyperlink ref="F869" r:id="rId70" xr:uid="{00000000-0004-0000-0100-000045000000}"/>
    <hyperlink ref="F885" r:id="rId71" xr:uid="{00000000-0004-0000-0100-000046000000}"/>
    <hyperlink ref="F901" r:id="rId72" xr:uid="{00000000-0004-0000-0100-000047000000}"/>
    <hyperlink ref="F918" r:id="rId73" xr:uid="{00000000-0004-0000-0100-000048000000}"/>
    <hyperlink ref="F927" r:id="rId74" xr:uid="{00000000-0004-0000-0100-000049000000}"/>
    <hyperlink ref="F941" r:id="rId75" xr:uid="{00000000-0004-0000-0100-00004A000000}"/>
    <hyperlink ref="F947" r:id="rId76" xr:uid="{00000000-0004-0000-0100-00004B000000}"/>
    <hyperlink ref="F958" r:id="rId77" xr:uid="{00000000-0004-0000-0100-00004C000000}"/>
    <hyperlink ref="F966" r:id="rId78" xr:uid="{00000000-0004-0000-0100-00004D000000}"/>
    <hyperlink ref="F969" r:id="rId79" xr:uid="{00000000-0004-0000-0100-00004E000000}"/>
    <hyperlink ref="F972" r:id="rId80" xr:uid="{00000000-0004-0000-0100-00004F000000}"/>
    <hyperlink ref="F976" r:id="rId81" xr:uid="{00000000-0004-0000-0100-000050000000}"/>
    <hyperlink ref="F979" r:id="rId82" xr:uid="{00000000-0004-0000-0100-000051000000}"/>
    <hyperlink ref="F988" r:id="rId83" xr:uid="{00000000-0004-0000-0100-000052000000}"/>
    <hyperlink ref="F993" r:id="rId84" xr:uid="{00000000-0004-0000-0100-00005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3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98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Pardubice, ul. Kostelní, Wernerovo náb. - vodovod a kanalizace</v>
      </c>
      <c r="F7" s="223"/>
      <c r="G7" s="223"/>
      <c r="H7" s="223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203" t="s">
        <v>932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5. 11. 2024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7"/>
      <c r="G18" s="187"/>
      <c r="H18" s="187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2" t="s">
        <v>1</v>
      </c>
      <c r="F27" s="192"/>
      <c r="G27" s="192"/>
      <c r="H27" s="19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ROUND((SUM(BE127:BE1232)),  2)</f>
        <v>0</v>
      </c>
      <c r="I33" s="91">
        <v>0.21</v>
      </c>
      <c r="J33" s="90">
        <f>ROUND(((SUM(BE127:BE1232))*I33),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ROUND((SUM(BF127:BF1232)),  2)</f>
        <v>0</v>
      </c>
      <c r="I34" s="91">
        <v>0.12</v>
      </c>
      <c r="J34" s="90">
        <f>ROUND(((SUM(BF127:BF1232))*I34),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ROUND((SUM(BG127:BG1232)),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ROUND((SUM(BH127:BH1232)),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ROUND((SUM(BI127:BI1232)),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Pardubice, ul. Kostelní, Wernerovo náb. - vodovod a kanalizace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6.5" customHeight="1">
      <c r="B87" s="31"/>
      <c r="E87" s="203" t="str">
        <f>E9</f>
        <v>806-03 - IO 03 - Kanalizace Wernerovo nábřeží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5. 11. 2024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102</v>
      </c>
      <c r="D94" s="92"/>
      <c r="E94" s="92"/>
      <c r="F94" s="92"/>
      <c r="G94" s="92"/>
      <c r="H94" s="92"/>
      <c r="I94" s="92"/>
      <c r="J94" s="101" t="s">
        <v>103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104</v>
      </c>
      <c r="J96" s="65">
        <f>J127</f>
        <v>0</v>
      </c>
      <c r="L96" s="31"/>
      <c r="AU96" s="16" t="s">
        <v>105</v>
      </c>
    </row>
    <row r="97" spans="2:12" s="8" customFormat="1" ht="24.95" customHeight="1">
      <c r="B97" s="103"/>
      <c r="D97" s="104" t="s">
        <v>106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customHeight="1">
      <c r="B98" s="107"/>
      <c r="D98" s="108" t="s">
        <v>107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customHeight="1">
      <c r="B99" s="107"/>
      <c r="D99" s="108" t="s">
        <v>108</v>
      </c>
      <c r="E99" s="109"/>
      <c r="F99" s="109"/>
      <c r="G99" s="109"/>
      <c r="H99" s="109"/>
      <c r="I99" s="109"/>
      <c r="J99" s="110">
        <f>J426</f>
        <v>0</v>
      </c>
      <c r="L99" s="107"/>
    </row>
    <row r="100" spans="2:12" s="9" customFormat="1" ht="19.899999999999999" customHeight="1">
      <c r="B100" s="107"/>
      <c r="D100" s="108" t="s">
        <v>933</v>
      </c>
      <c r="E100" s="109"/>
      <c r="F100" s="109"/>
      <c r="G100" s="109"/>
      <c r="H100" s="109"/>
      <c r="I100" s="109"/>
      <c r="J100" s="110">
        <f>J444</f>
        <v>0</v>
      </c>
      <c r="L100" s="107"/>
    </row>
    <row r="101" spans="2:12" s="9" customFormat="1" ht="19.899999999999999" customHeight="1">
      <c r="B101" s="107"/>
      <c r="D101" s="108" t="s">
        <v>109</v>
      </c>
      <c r="E101" s="109"/>
      <c r="F101" s="109"/>
      <c r="G101" s="109"/>
      <c r="H101" s="109"/>
      <c r="I101" s="109"/>
      <c r="J101" s="110">
        <f>J486</f>
        <v>0</v>
      </c>
      <c r="L101" s="107"/>
    </row>
    <row r="102" spans="2:12" s="9" customFormat="1" ht="19.899999999999999" customHeight="1">
      <c r="B102" s="107"/>
      <c r="D102" s="108" t="s">
        <v>110</v>
      </c>
      <c r="E102" s="109"/>
      <c r="F102" s="109"/>
      <c r="G102" s="109"/>
      <c r="H102" s="109"/>
      <c r="I102" s="109"/>
      <c r="J102" s="110">
        <f>J670</f>
        <v>0</v>
      </c>
      <c r="L102" s="107"/>
    </row>
    <row r="103" spans="2:12" s="9" customFormat="1" ht="19.899999999999999" customHeight="1">
      <c r="B103" s="107"/>
      <c r="D103" s="108" t="s">
        <v>934</v>
      </c>
      <c r="E103" s="109"/>
      <c r="F103" s="109"/>
      <c r="G103" s="109"/>
      <c r="H103" s="109"/>
      <c r="I103" s="109"/>
      <c r="J103" s="110">
        <f>J712</f>
        <v>0</v>
      </c>
      <c r="L103" s="107"/>
    </row>
    <row r="104" spans="2:12" s="9" customFormat="1" ht="19.899999999999999" customHeight="1">
      <c r="B104" s="107"/>
      <c r="D104" s="108" t="s">
        <v>111</v>
      </c>
      <c r="E104" s="109"/>
      <c r="F104" s="109"/>
      <c r="G104" s="109"/>
      <c r="H104" s="109"/>
      <c r="I104" s="109"/>
      <c r="J104" s="110">
        <f>J721</f>
        <v>0</v>
      </c>
      <c r="L104" s="107"/>
    </row>
    <row r="105" spans="2:12" s="9" customFormat="1" ht="19.899999999999999" customHeight="1">
      <c r="B105" s="107"/>
      <c r="D105" s="108" t="s">
        <v>112</v>
      </c>
      <c r="E105" s="109"/>
      <c r="F105" s="109"/>
      <c r="G105" s="109"/>
      <c r="H105" s="109"/>
      <c r="I105" s="109"/>
      <c r="J105" s="110">
        <f>J1117</f>
        <v>0</v>
      </c>
      <c r="L105" s="107"/>
    </row>
    <row r="106" spans="2:12" s="9" customFormat="1" ht="19.899999999999999" customHeight="1">
      <c r="B106" s="107"/>
      <c r="D106" s="108" t="s">
        <v>113</v>
      </c>
      <c r="E106" s="109"/>
      <c r="F106" s="109"/>
      <c r="G106" s="109"/>
      <c r="H106" s="109"/>
      <c r="I106" s="109"/>
      <c r="J106" s="110">
        <f>J1208</f>
        <v>0</v>
      </c>
      <c r="L106" s="107"/>
    </row>
    <row r="107" spans="2:12" s="9" customFormat="1" ht="19.899999999999999" customHeight="1">
      <c r="B107" s="107"/>
      <c r="D107" s="108" t="s">
        <v>114</v>
      </c>
      <c r="E107" s="109"/>
      <c r="F107" s="109"/>
      <c r="G107" s="109"/>
      <c r="H107" s="109"/>
      <c r="I107" s="109"/>
      <c r="J107" s="110">
        <f>J1229</f>
        <v>0</v>
      </c>
      <c r="L107" s="107"/>
    </row>
    <row r="108" spans="2:12" s="1" customFormat="1" ht="21.75" customHeight="1">
      <c r="B108" s="31"/>
      <c r="L108" s="31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5" customHeight="1">
      <c r="B114" s="31"/>
      <c r="C114" s="20" t="s">
        <v>115</v>
      </c>
      <c r="L114" s="31"/>
    </row>
    <row r="115" spans="2:63" s="1" customFormat="1" ht="6.95" customHeight="1">
      <c r="B115" s="31"/>
      <c r="L115" s="31"/>
    </row>
    <row r="116" spans="2:63" s="1" customFormat="1" ht="12" customHeight="1">
      <c r="B116" s="31"/>
      <c r="C116" s="26" t="s">
        <v>16</v>
      </c>
      <c r="L116" s="31"/>
    </row>
    <row r="117" spans="2:63" s="1" customFormat="1" ht="16.5" customHeight="1">
      <c r="B117" s="31"/>
      <c r="E117" s="222" t="str">
        <f>E7</f>
        <v>Pardubice, ul. Kostelní, Wernerovo náb. - vodovod a kanalizace</v>
      </c>
      <c r="F117" s="223"/>
      <c r="G117" s="223"/>
      <c r="H117" s="223"/>
      <c r="L117" s="31"/>
    </row>
    <row r="118" spans="2:63" s="1" customFormat="1" ht="12" customHeight="1">
      <c r="B118" s="31"/>
      <c r="C118" s="26" t="s">
        <v>99</v>
      </c>
      <c r="L118" s="31"/>
    </row>
    <row r="119" spans="2:63" s="1" customFormat="1" ht="16.5" customHeight="1">
      <c r="B119" s="31"/>
      <c r="E119" s="203" t="str">
        <f>E9</f>
        <v>806-03 - IO 03 - Kanalizace Wernerovo nábřeží</v>
      </c>
      <c r="F119" s="224"/>
      <c r="G119" s="224"/>
      <c r="H119" s="224"/>
      <c r="L119" s="31"/>
    </row>
    <row r="120" spans="2:63" s="1" customFormat="1" ht="6.95" customHeight="1">
      <c r="B120" s="31"/>
      <c r="L120" s="31"/>
    </row>
    <row r="121" spans="2:63" s="1" customFormat="1" ht="12" customHeight="1">
      <c r="B121" s="31"/>
      <c r="C121" s="26" t="s">
        <v>20</v>
      </c>
      <c r="F121" s="24" t="str">
        <f>F12</f>
        <v>Pardubice</v>
      </c>
      <c r="I121" s="26" t="s">
        <v>22</v>
      </c>
      <c r="J121" s="51" t="str">
        <f>IF(J12="","",J12)</f>
        <v>5. 11. 2024</v>
      </c>
      <c r="L121" s="31"/>
    </row>
    <row r="122" spans="2:63" s="1" customFormat="1" ht="6.95" customHeight="1">
      <c r="B122" s="31"/>
      <c r="L122" s="31"/>
    </row>
    <row r="123" spans="2:63" s="1" customFormat="1" ht="25.7" customHeight="1">
      <c r="B123" s="31"/>
      <c r="C123" s="26" t="s">
        <v>24</v>
      </c>
      <c r="F123" s="24" t="str">
        <f>E15</f>
        <v>Vodovody a kanalizace Pardubice, a.s.</v>
      </c>
      <c r="I123" s="26" t="s">
        <v>32</v>
      </c>
      <c r="J123" s="29" t="str">
        <f>E21</f>
        <v>VK PROJEKT, spol. s r.o.</v>
      </c>
      <c r="L123" s="31"/>
    </row>
    <row r="124" spans="2:63" s="1" customFormat="1" ht="15.2" customHeight="1">
      <c r="B124" s="31"/>
      <c r="C124" s="26" t="s">
        <v>30</v>
      </c>
      <c r="F124" s="24" t="str">
        <f>IF(E18="","",E18)</f>
        <v>Vyplň údaj</v>
      </c>
      <c r="I124" s="26" t="s">
        <v>37</v>
      </c>
      <c r="J124" s="29" t="str">
        <f>E24</f>
        <v>Ladislav Konvalina</v>
      </c>
      <c r="L124" s="31"/>
    </row>
    <row r="125" spans="2:63" s="1" customFormat="1" ht="10.35" customHeight="1">
      <c r="B125" s="31"/>
      <c r="L125" s="31"/>
    </row>
    <row r="126" spans="2:63" s="10" customFormat="1" ht="29.25" customHeight="1">
      <c r="B126" s="111"/>
      <c r="C126" s="112" t="s">
        <v>116</v>
      </c>
      <c r="D126" s="113" t="s">
        <v>65</v>
      </c>
      <c r="E126" s="113" t="s">
        <v>61</v>
      </c>
      <c r="F126" s="113" t="s">
        <v>62</v>
      </c>
      <c r="G126" s="113" t="s">
        <v>117</v>
      </c>
      <c r="H126" s="113" t="s">
        <v>118</v>
      </c>
      <c r="I126" s="113" t="s">
        <v>119</v>
      </c>
      <c r="J126" s="113" t="s">
        <v>103</v>
      </c>
      <c r="K126" s="114" t="s">
        <v>120</v>
      </c>
      <c r="L126" s="111"/>
      <c r="M126" s="58" t="s">
        <v>1</v>
      </c>
      <c r="N126" s="59" t="s">
        <v>44</v>
      </c>
      <c r="O126" s="59" t="s">
        <v>121</v>
      </c>
      <c r="P126" s="59" t="s">
        <v>122</v>
      </c>
      <c r="Q126" s="59" t="s">
        <v>123</v>
      </c>
      <c r="R126" s="59" t="s">
        <v>124</v>
      </c>
      <c r="S126" s="59" t="s">
        <v>125</v>
      </c>
      <c r="T126" s="60" t="s">
        <v>126</v>
      </c>
    </row>
    <row r="127" spans="2:63" s="1" customFormat="1" ht="22.9" customHeight="1">
      <c r="B127" s="31"/>
      <c r="C127" s="63" t="s">
        <v>127</v>
      </c>
      <c r="J127" s="115">
        <f>BK127</f>
        <v>0</v>
      </c>
      <c r="L127" s="31"/>
      <c r="M127" s="61"/>
      <c r="N127" s="52"/>
      <c r="O127" s="52"/>
      <c r="P127" s="116">
        <f>P128</f>
        <v>0</v>
      </c>
      <c r="Q127" s="52"/>
      <c r="R127" s="116">
        <f>R128</f>
        <v>1129.2534169100002</v>
      </c>
      <c r="S127" s="52"/>
      <c r="T127" s="117">
        <f>T128</f>
        <v>766.30857199999991</v>
      </c>
      <c r="AT127" s="16" t="s">
        <v>79</v>
      </c>
      <c r="AU127" s="16" t="s">
        <v>105</v>
      </c>
      <c r="BK127" s="118">
        <f>BK128</f>
        <v>0</v>
      </c>
    </row>
    <row r="128" spans="2:63" s="11" customFormat="1" ht="25.9" customHeight="1">
      <c r="B128" s="119"/>
      <c r="D128" s="120" t="s">
        <v>79</v>
      </c>
      <c r="E128" s="121" t="s">
        <v>128</v>
      </c>
      <c r="F128" s="121" t="s">
        <v>129</v>
      </c>
      <c r="I128" s="122"/>
      <c r="J128" s="123">
        <f>BK128</f>
        <v>0</v>
      </c>
      <c r="L128" s="119"/>
      <c r="M128" s="124"/>
      <c r="P128" s="125">
        <f>P129+P426+P444+P486+P670+P712+P721+P1117+P1208+P1229</f>
        <v>0</v>
      </c>
      <c r="R128" s="125">
        <f>R129+R426+R444+R486+R670+R712+R721+R1117+R1208+R1229</f>
        <v>1129.2534169100002</v>
      </c>
      <c r="T128" s="126">
        <f>T129+T426+T444+T486+T670+T712+T721+T1117+T1208+T1229</f>
        <v>766.30857199999991</v>
      </c>
      <c r="AR128" s="120" t="s">
        <v>88</v>
      </c>
      <c r="AT128" s="127" t="s">
        <v>79</v>
      </c>
      <c r="AU128" s="127" t="s">
        <v>80</v>
      </c>
      <c r="AY128" s="120" t="s">
        <v>130</v>
      </c>
      <c r="BK128" s="128">
        <f>BK129+BK426+BK444+BK486+BK670+BK712+BK721+BK1117+BK1208+BK1229</f>
        <v>0</v>
      </c>
    </row>
    <row r="129" spans="2:65" s="11" customFormat="1" ht="22.9" customHeight="1">
      <c r="B129" s="119"/>
      <c r="D129" s="120" t="s">
        <v>79</v>
      </c>
      <c r="E129" s="129" t="s">
        <v>88</v>
      </c>
      <c r="F129" s="129" t="s">
        <v>131</v>
      </c>
      <c r="I129" s="122"/>
      <c r="J129" s="130">
        <f>BK129</f>
        <v>0</v>
      </c>
      <c r="L129" s="119"/>
      <c r="M129" s="124"/>
      <c r="P129" s="125">
        <f>SUM(P130:P425)</f>
        <v>0</v>
      </c>
      <c r="R129" s="125">
        <f>SUM(R130:R425)</f>
        <v>973.649314</v>
      </c>
      <c r="T129" s="126">
        <f>SUM(T130:T425)</f>
        <v>345.41250000000002</v>
      </c>
      <c r="AR129" s="120" t="s">
        <v>88</v>
      </c>
      <c r="AT129" s="127" t="s">
        <v>79</v>
      </c>
      <c r="AU129" s="127" t="s">
        <v>88</v>
      </c>
      <c r="AY129" s="120" t="s">
        <v>130</v>
      </c>
      <c r="BK129" s="128">
        <f>SUM(BK130:BK425)</f>
        <v>0</v>
      </c>
    </row>
    <row r="130" spans="2:65" s="1" customFormat="1" ht="16.5" customHeight="1">
      <c r="B130" s="31"/>
      <c r="C130" s="131" t="s">
        <v>88</v>
      </c>
      <c r="D130" s="131" t="s">
        <v>132</v>
      </c>
      <c r="E130" s="132" t="s">
        <v>935</v>
      </c>
      <c r="F130" s="133" t="s">
        <v>936</v>
      </c>
      <c r="G130" s="134" t="s">
        <v>215</v>
      </c>
      <c r="H130" s="135">
        <v>2</v>
      </c>
      <c r="I130" s="136"/>
      <c r="J130" s="137">
        <f>ROUND(I130*H130,2)</f>
        <v>0</v>
      </c>
      <c r="K130" s="133" t="s">
        <v>1</v>
      </c>
      <c r="L130" s="31"/>
      <c r="M130" s="138" t="s">
        <v>1</v>
      </c>
      <c r="N130" s="139" t="s">
        <v>45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137</v>
      </c>
      <c r="AT130" s="142" t="s">
        <v>132</v>
      </c>
      <c r="AU130" s="142" t="s">
        <v>90</v>
      </c>
      <c r="AY130" s="16" t="s">
        <v>130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88</v>
      </c>
      <c r="BK130" s="143">
        <f>ROUND(I130*H130,2)</f>
        <v>0</v>
      </c>
      <c r="BL130" s="16" t="s">
        <v>137</v>
      </c>
      <c r="BM130" s="142" t="s">
        <v>937</v>
      </c>
    </row>
    <row r="131" spans="2:65" s="1" customFormat="1" ht="11.25">
      <c r="B131" s="31"/>
      <c r="D131" s="144" t="s">
        <v>139</v>
      </c>
      <c r="F131" s="145" t="s">
        <v>936</v>
      </c>
      <c r="I131" s="146"/>
      <c r="L131" s="31"/>
      <c r="M131" s="147"/>
      <c r="T131" s="55"/>
      <c r="AT131" s="16" t="s">
        <v>139</v>
      </c>
      <c r="AU131" s="16" t="s">
        <v>90</v>
      </c>
    </row>
    <row r="132" spans="2:65" s="12" customFormat="1" ht="11.25">
      <c r="B132" s="150"/>
      <c r="D132" s="144" t="s">
        <v>143</v>
      </c>
      <c r="E132" s="151" t="s">
        <v>1</v>
      </c>
      <c r="F132" s="152" t="s">
        <v>938</v>
      </c>
      <c r="H132" s="151" t="s">
        <v>1</v>
      </c>
      <c r="I132" s="153"/>
      <c r="L132" s="150"/>
      <c r="M132" s="154"/>
      <c r="T132" s="155"/>
      <c r="AT132" s="151" t="s">
        <v>143</v>
      </c>
      <c r="AU132" s="151" t="s">
        <v>90</v>
      </c>
      <c r="AV132" s="12" t="s">
        <v>88</v>
      </c>
      <c r="AW132" s="12" t="s">
        <v>36</v>
      </c>
      <c r="AX132" s="12" t="s">
        <v>80</v>
      </c>
      <c r="AY132" s="151" t="s">
        <v>130</v>
      </c>
    </row>
    <row r="133" spans="2:65" s="12" customFormat="1" ht="11.25">
      <c r="B133" s="150"/>
      <c r="D133" s="144" t="s">
        <v>143</v>
      </c>
      <c r="E133" s="151" t="s">
        <v>1</v>
      </c>
      <c r="F133" s="152" t="s">
        <v>939</v>
      </c>
      <c r="H133" s="151" t="s">
        <v>1</v>
      </c>
      <c r="I133" s="153"/>
      <c r="L133" s="150"/>
      <c r="M133" s="154"/>
      <c r="T133" s="155"/>
      <c r="AT133" s="151" t="s">
        <v>143</v>
      </c>
      <c r="AU133" s="151" t="s">
        <v>90</v>
      </c>
      <c r="AV133" s="12" t="s">
        <v>88</v>
      </c>
      <c r="AW133" s="12" t="s">
        <v>36</v>
      </c>
      <c r="AX133" s="12" t="s">
        <v>80</v>
      </c>
      <c r="AY133" s="151" t="s">
        <v>130</v>
      </c>
    </row>
    <row r="134" spans="2:65" s="13" customFormat="1" ht="11.25">
      <c r="B134" s="156"/>
      <c r="D134" s="144" t="s">
        <v>143</v>
      </c>
      <c r="E134" s="157" t="s">
        <v>1</v>
      </c>
      <c r="F134" s="158" t="s">
        <v>90</v>
      </c>
      <c r="H134" s="159">
        <v>2</v>
      </c>
      <c r="I134" s="160"/>
      <c r="L134" s="156"/>
      <c r="M134" s="161"/>
      <c r="T134" s="162"/>
      <c r="AT134" s="157" t="s">
        <v>143</v>
      </c>
      <c r="AU134" s="157" t="s">
        <v>90</v>
      </c>
      <c r="AV134" s="13" t="s">
        <v>90</v>
      </c>
      <c r="AW134" s="13" t="s">
        <v>36</v>
      </c>
      <c r="AX134" s="13" t="s">
        <v>80</v>
      </c>
      <c r="AY134" s="157" t="s">
        <v>130</v>
      </c>
    </row>
    <row r="135" spans="2:65" s="14" customFormat="1" ht="11.25">
      <c r="B135" s="163"/>
      <c r="D135" s="144" t="s">
        <v>143</v>
      </c>
      <c r="E135" s="164" t="s">
        <v>1</v>
      </c>
      <c r="F135" s="165" t="s">
        <v>152</v>
      </c>
      <c r="H135" s="166">
        <v>2</v>
      </c>
      <c r="I135" s="167"/>
      <c r="L135" s="163"/>
      <c r="M135" s="168"/>
      <c r="T135" s="169"/>
      <c r="AT135" s="164" t="s">
        <v>143</v>
      </c>
      <c r="AU135" s="164" t="s">
        <v>90</v>
      </c>
      <c r="AV135" s="14" t="s">
        <v>137</v>
      </c>
      <c r="AW135" s="14" t="s">
        <v>36</v>
      </c>
      <c r="AX135" s="14" t="s">
        <v>88</v>
      </c>
      <c r="AY135" s="164" t="s">
        <v>130</v>
      </c>
    </row>
    <row r="136" spans="2:65" s="1" customFormat="1" ht="24.2" customHeight="1">
      <c r="B136" s="31"/>
      <c r="C136" s="131" t="s">
        <v>90</v>
      </c>
      <c r="D136" s="131" t="s">
        <v>132</v>
      </c>
      <c r="E136" s="132" t="s">
        <v>133</v>
      </c>
      <c r="F136" s="133" t="s">
        <v>134</v>
      </c>
      <c r="G136" s="134" t="s">
        <v>135</v>
      </c>
      <c r="H136" s="135">
        <v>400</v>
      </c>
      <c r="I136" s="136"/>
      <c r="J136" s="137">
        <f>ROUND(I136*H136,2)</f>
        <v>0</v>
      </c>
      <c r="K136" s="133" t="s">
        <v>136</v>
      </c>
      <c r="L136" s="31"/>
      <c r="M136" s="138" t="s">
        <v>1</v>
      </c>
      <c r="N136" s="139" t="s">
        <v>45</v>
      </c>
      <c r="P136" s="140">
        <f>O136*H136</f>
        <v>0</v>
      </c>
      <c r="Q136" s="140">
        <v>0</v>
      </c>
      <c r="R136" s="140">
        <f>Q136*H136</f>
        <v>0</v>
      </c>
      <c r="S136" s="140">
        <v>0.41699999999999998</v>
      </c>
      <c r="T136" s="141">
        <f>S136*H136</f>
        <v>166.79999999999998</v>
      </c>
      <c r="AR136" s="142" t="s">
        <v>137</v>
      </c>
      <c r="AT136" s="142" t="s">
        <v>132</v>
      </c>
      <c r="AU136" s="142" t="s">
        <v>90</v>
      </c>
      <c r="AY136" s="16" t="s">
        <v>130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88</v>
      </c>
      <c r="BK136" s="143">
        <f>ROUND(I136*H136,2)</f>
        <v>0</v>
      </c>
      <c r="BL136" s="16" t="s">
        <v>137</v>
      </c>
      <c r="BM136" s="142" t="s">
        <v>940</v>
      </c>
    </row>
    <row r="137" spans="2:65" s="1" customFormat="1" ht="29.25">
      <c r="B137" s="31"/>
      <c r="D137" s="144" t="s">
        <v>139</v>
      </c>
      <c r="F137" s="145" t="s">
        <v>140</v>
      </c>
      <c r="I137" s="146"/>
      <c r="L137" s="31"/>
      <c r="M137" s="147"/>
      <c r="T137" s="55"/>
      <c r="AT137" s="16" t="s">
        <v>139</v>
      </c>
      <c r="AU137" s="16" t="s">
        <v>90</v>
      </c>
    </row>
    <row r="138" spans="2:65" s="1" customFormat="1" ht="11.25">
      <c r="B138" s="31"/>
      <c r="D138" s="148" t="s">
        <v>141</v>
      </c>
      <c r="F138" s="149" t="s">
        <v>142</v>
      </c>
      <c r="I138" s="146"/>
      <c r="L138" s="31"/>
      <c r="M138" s="147"/>
      <c r="T138" s="55"/>
      <c r="AT138" s="16" t="s">
        <v>141</v>
      </c>
      <c r="AU138" s="16" t="s">
        <v>90</v>
      </c>
    </row>
    <row r="139" spans="2:65" s="12" customFormat="1" ht="11.25">
      <c r="B139" s="150"/>
      <c r="D139" s="144" t="s">
        <v>143</v>
      </c>
      <c r="E139" s="151" t="s">
        <v>1</v>
      </c>
      <c r="F139" s="152" t="s">
        <v>941</v>
      </c>
      <c r="H139" s="151" t="s">
        <v>1</v>
      </c>
      <c r="I139" s="153"/>
      <c r="L139" s="150"/>
      <c r="M139" s="154"/>
      <c r="T139" s="155"/>
      <c r="AT139" s="151" t="s">
        <v>143</v>
      </c>
      <c r="AU139" s="151" t="s">
        <v>90</v>
      </c>
      <c r="AV139" s="12" t="s">
        <v>88</v>
      </c>
      <c r="AW139" s="12" t="s">
        <v>36</v>
      </c>
      <c r="AX139" s="12" t="s">
        <v>80</v>
      </c>
      <c r="AY139" s="151" t="s">
        <v>130</v>
      </c>
    </row>
    <row r="140" spans="2:65" s="12" customFormat="1" ht="11.25">
      <c r="B140" s="150"/>
      <c r="D140" s="144" t="s">
        <v>143</v>
      </c>
      <c r="E140" s="151" t="s">
        <v>1</v>
      </c>
      <c r="F140" s="152" t="s">
        <v>942</v>
      </c>
      <c r="H140" s="151" t="s">
        <v>1</v>
      </c>
      <c r="I140" s="153"/>
      <c r="L140" s="150"/>
      <c r="M140" s="154"/>
      <c r="T140" s="155"/>
      <c r="AT140" s="151" t="s">
        <v>143</v>
      </c>
      <c r="AU140" s="151" t="s">
        <v>90</v>
      </c>
      <c r="AV140" s="12" t="s">
        <v>88</v>
      </c>
      <c r="AW140" s="12" t="s">
        <v>36</v>
      </c>
      <c r="AX140" s="12" t="s">
        <v>80</v>
      </c>
      <c r="AY140" s="151" t="s">
        <v>130</v>
      </c>
    </row>
    <row r="141" spans="2:65" s="13" customFormat="1" ht="11.25">
      <c r="B141" s="156"/>
      <c r="D141" s="144" t="s">
        <v>143</v>
      </c>
      <c r="E141" s="157" t="s">
        <v>1</v>
      </c>
      <c r="F141" s="158" t="s">
        <v>943</v>
      </c>
      <c r="H141" s="159">
        <v>24</v>
      </c>
      <c r="I141" s="160"/>
      <c r="L141" s="156"/>
      <c r="M141" s="161"/>
      <c r="T141" s="162"/>
      <c r="AT141" s="157" t="s">
        <v>143</v>
      </c>
      <c r="AU141" s="157" t="s">
        <v>90</v>
      </c>
      <c r="AV141" s="13" t="s">
        <v>90</v>
      </c>
      <c r="AW141" s="13" t="s">
        <v>36</v>
      </c>
      <c r="AX141" s="13" t="s">
        <v>80</v>
      </c>
      <c r="AY141" s="157" t="s">
        <v>130</v>
      </c>
    </row>
    <row r="142" spans="2:65" s="12" customFormat="1" ht="11.25">
      <c r="B142" s="150"/>
      <c r="D142" s="144" t="s">
        <v>143</v>
      </c>
      <c r="E142" s="151" t="s">
        <v>1</v>
      </c>
      <c r="F142" s="152" t="s">
        <v>944</v>
      </c>
      <c r="H142" s="151" t="s">
        <v>1</v>
      </c>
      <c r="I142" s="153"/>
      <c r="L142" s="150"/>
      <c r="M142" s="154"/>
      <c r="T142" s="155"/>
      <c r="AT142" s="151" t="s">
        <v>143</v>
      </c>
      <c r="AU142" s="151" t="s">
        <v>90</v>
      </c>
      <c r="AV142" s="12" t="s">
        <v>88</v>
      </c>
      <c r="AW142" s="12" t="s">
        <v>36</v>
      </c>
      <c r="AX142" s="12" t="s">
        <v>80</v>
      </c>
      <c r="AY142" s="151" t="s">
        <v>130</v>
      </c>
    </row>
    <row r="143" spans="2:65" s="13" customFormat="1" ht="11.25">
      <c r="B143" s="156"/>
      <c r="D143" s="144" t="s">
        <v>143</v>
      </c>
      <c r="E143" s="157" t="s">
        <v>1</v>
      </c>
      <c r="F143" s="158" t="s">
        <v>945</v>
      </c>
      <c r="H143" s="159">
        <v>58</v>
      </c>
      <c r="I143" s="160"/>
      <c r="L143" s="156"/>
      <c r="M143" s="161"/>
      <c r="T143" s="162"/>
      <c r="AT143" s="157" t="s">
        <v>143</v>
      </c>
      <c r="AU143" s="157" t="s">
        <v>90</v>
      </c>
      <c r="AV143" s="13" t="s">
        <v>90</v>
      </c>
      <c r="AW143" s="13" t="s">
        <v>36</v>
      </c>
      <c r="AX143" s="13" t="s">
        <v>80</v>
      </c>
      <c r="AY143" s="157" t="s">
        <v>130</v>
      </c>
    </row>
    <row r="144" spans="2:65" s="12" customFormat="1" ht="11.25">
      <c r="B144" s="150"/>
      <c r="D144" s="144" t="s">
        <v>143</v>
      </c>
      <c r="E144" s="151" t="s">
        <v>1</v>
      </c>
      <c r="F144" s="152" t="s">
        <v>946</v>
      </c>
      <c r="H144" s="151" t="s">
        <v>1</v>
      </c>
      <c r="I144" s="153"/>
      <c r="L144" s="150"/>
      <c r="M144" s="154"/>
      <c r="T144" s="155"/>
      <c r="AT144" s="151" t="s">
        <v>143</v>
      </c>
      <c r="AU144" s="151" t="s">
        <v>90</v>
      </c>
      <c r="AV144" s="12" t="s">
        <v>88</v>
      </c>
      <c r="AW144" s="12" t="s">
        <v>36</v>
      </c>
      <c r="AX144" s="12" t="s">
        <v>80</v>
      </c>
      <c r="AY144" s="151" t="s">
        <v>130</v>
      </c>
    </row>
    <row r="145" spans="2:65" s="13" customFormat="1" ht="11.25">
      <c r="B145" s="156"/>
      <c r="D145" s="144" t="s">
        <v>143</v>
      </c>
      <c r="E145" s="157" t="s">
        <v>1</v>
      </c>
      <c r="F145" s="158" t="s">
        <v>947</v>
      </c>
      <c r="H145" s="159">
        <v>128</v>
      </c>
      <c r="I145" s="160"/>
      <c r="L145" s="156"/>
      <c r="M145" s="161"/>
      <c r="T145" s="162"/>
      <c r="AT145" s="157" t="s">
        <v>143</v>
      </c>
      <c r="AU145" s="157" t="s">
        <v>90</v>
      </c>
      <c r="AV145" s="13" t="s">
        <v>90</v>
      </c>
      <c r="AW145" s="13" t="s">
        <v>36</v>
      </c>
      <c r="AX145" s="13" t="s">
        <v>80</v>
      </c>
      <c r="AY145" s="157" t="s">
        <v>130</v>
      </c>
    </row>
    <row r="146" spans="2:65" s="12" customFormat="1" ht="11.25">
      <c r="B146" s="150"/>
      <c r="D146" s="144" t="s">
        <v>143</v>
      </c>
      <c r="E146" s="151" t="s">
        <v>1</v>
      </c>
      <c r="F146" s="152" t="s">
        <v>948</v>
      </c>
      <c r="H146" s="151" t="s">
        <v>1</v>
      </c>
      <c r="I146" s="153"/>
      <c r="L146" s="150"/>
      <c r="M146" s="154"/>
      <c r="T146" s="155"/>
      <c r="AT146" s="151" t="s">
        <v>143</v>
      </c>
      <c r="AU146" s="151" t="s">
        <v>90</v>
      </c>
      <c r="AV146" s="12" t="s">
        <v>88</v>
      </c>
      <c r="AW146" s="12" t="s">
        <v>36</v>
      </c>
      <c r="AX146" s="12" t="s">
        <v>80</v>
      </c>
      <c r="AY146" s="151" t="s">
        <v>130</v>
      </c>
    </row>
    <row r="147" spans="2:65" s="13" customFormat="1" ht="11.25">
      <c r="B147" s="156"/>
      <c r="D147" s="144" t="s">
        <v>143</v>
      </c>
      <c r="E147" s="157" t="s">
        <v>1</v>
      </c>
      <c r="F147" s="158" t="s">
        <v>949</v>
      </c>
      <c r="H147" s="159">
        <v>38</v>
      </c>
      <c r="I147" s="160"/>
      <c r="L147" s="156"/>
      <c r="M147" s="161"/>
      <c r="T147" s="162"/>
      <c r="AT147" s="157" t="s">
        <v>143</v>
      </c>
      <c r="AU147" s="157" t="s">
        <v>90</v>
      </c>
      <c r="AV147" s="13" t="s">
        <v>90</v>
      </c>
      <c r="AW147" s="13" t="s">
        <v>36</v>
      </c>
      <c r="AX147" s="13" t="s">
        <v>80</v>
      </c>
      <c r="AY147" s="157" t="s">
        <v>130</v>
      </c>
    </row>
    <row r="148" spans="2:65" s="12" customFormat="1" ht="11.25">
      <c r="B148" s="150"/>
      <c r="D148" s="144" t="s">
        <v>143</v>
      </c>
      <c r="E148" s="151" t="s">
        <v>1</v>
      </c>
      <c r="F148" s="152" t="s">
        <v>950</v>
      </c>
      <c r="H148" s="151" t="s">
        <v>1</v>
      </c>
      <c r="I148" s="153"/>
      <c r="L148" s="150"/>
      <c r="M148" s="154"/>
      <c r="T148" s="155"/>
      <c r="AT148" s="151" t="s">
        <v>143</v>
      </c>
      <c r="AU148" s="151" t="s">
        <v>90</v>
      </c>
      <c r="AV148" s="12" t="s">
        <v>88</v>
      </c>
      <c r="AW148" s="12" t="s">
        <v>36</v>
      </c>
      <c r="AX148" s="12" t="s">
        <v>80</v>
      </c>
      <c r="AY148" s="151" t="s">
        <v>130</v>
      </c>
    </row>
    <row r="149" spans="2:65" s="13" customFormat="1" ht="11.25">
      <c r="B149" s="156"/>
      <c r="D149" s="144" t="s">
        <v>143</v>
      </c>
      <c r="E149" s="157" t="s">
        <v>1</v>
      </c>
      <c r="F149" s="158" t="s">
        <v>951</v>
      </c>
      <c r="H149" s="159">
        <v>142</v>
      </c>
      <c r="I149" s="160"/>
      <c r="L149" s="156"/>
      <c r="M149" s="161"/>
      <c r="T149" s="162"/>
      <c r="AT149" s="157" t="s">
        <v>143</v>
      </c>
      <c r="AU149" s="157" t="s">
        <v>90</v>
      </c>
      <c r="AV149" s="13" t="s">
        <v>90</v>
      </c>
      <c r="AW149" s="13" t="s">
        <v>36</v>
      </c>
      <c r="AX149" s="13" t="s">
        <v>80</v>
      </c>
      <c r="AY149" s="157" t="s">
        <v>130</v>
      </c>
    </row>
    <row r="150" spans="2:65" s="12" customFormat="1" ht="11.25">
      <c r="B150" s="150"/>
      <c r="D150" s="144" t="s">
        <v>143</v>
      </c>
      <c r="E150" s="151" t="s">
        <v>1</v>
      </c>
      <c r="F150" s="152" t="s">
        <v>952</v>
      </c>
      <c r="H150" s="151" t="s">
        <v>1</v>
      </c>
      <c r="I150" s="153"/>
      <c r="L150" s="150"/>
      <c r="M150" s="154"/>
      <c r="T150" s="155"/>
      <c r="AT150" s="151" t="s">
        <v>143</v>
      </c>
      <c r="AU150" s="151" t="s">
        <v>90</v>
      </c>
      <c r="AV150" s="12" t="s">
        <v>88</v>
      </c>
      <c r="AW150" s="12" t="s">
        <v>36</v>
      </c>
      <c r="AX150" s="12" t="s">
        <v>80</v>
      </c>
      <c r="AY150" s="151" t="s">
        <v>130</v>
      </c>
    </row>
    <row r="151" spans="2:65" s="13" customFormat="1" ht="11.25">
      <c r="B151" s="156"/>
      <c r="D151" s="144" t="s">
        <v>143</v>
      </c>
      <c r="E151" s="157" t="s">
        <v>1</v>
      </c>
      <c r="F151" s="158" t="s">
        <v>953</v>
      </c>
      <c r="H151" s="159">
        <v>10</v>
      </c>
      <c r="I151" s="160"/>
      <c r="L151" s="156"/>
      <c r="M151" s="161"/>
      <c r="T151" s="162"/>
      <c r="AT151" s="157" t="s">
        <v>143</v>
      </c>
      <c r="AU151" s="157" t="s">
        <v>90</v>
      </c>
      <c r="AV151" s="13" t="s">
        <v>90</v>
      </c>
      <c r="AW151" s="13" t="s">
        <v>36</v>
      </c>
      <c r="AX151" s="13" t="s">
        <v>80</v>
      </c>
      <c r="AY151" s="157" t="s">
        <v>130</v>
      </c>
    </row>
    <row r="152" spans="2:65" s="14" customFormat="1" ht="11.25">
      <c r="B152" s="163"/>
      <c r="D152" s="144" t="s">
        <v>143</v>
      </c>
      <c r="E152" s="164" t="s">
        <v>1</v>
      </c>
      <c r="F152" s="165" t="s">
        <v>152</v>
      </c>
      <c r="H152" s="166">
        <v>400</v>
      </c>
      <c r="I152" s="167"/>
      <c r="L152" s="163"/>
      <c r="M152" s="168"/>
      <c r="T152" s="169"/>
      <c r="AT152" s="164" t="s">
        <v>143</v>
      </c>
      <c r="AU152" s="164" t="s">
        <v>90</v>
      </c>
      <c r="AV152" s="14" t="s">
        <v>137</v>
      </c>
      <c r="AW152" s="14" t="s">
        <v>36</v>
      </c>
      <c r="AX152" s="14" t="s">
        <v>88</v>
      </c>
      <c r="AY152" s="164" t="s">
        <v>130</v>
      </c>
    </row>
    <row r="153" spans="2:65" s="1" customFormat="1" ht="24.2" customHeight="1">
      <c r="B153" s="31"/>
      <c r="C153" s="131" t="s">
        <v>159</v>
      </c>
      <c r="D153" s="131" t="s">
        <v>132</v>
      </c>
      <c r="E153" s="132" t="s">
        <v>160</v>
      </c>
      <c r="F153" s="133" t="s">
        <v>161</v>
      </c>
      <c r="G153" s="134" t="s">
        <v>135</v>
      </c>
      <c r="H153" s="135">
        <v>238.15</v>
      </c>
      <c r="I153" s="136"/>
      <c r="J153" s="137">
        <f>ROUND(I153*H153,2)</f>
        <v>0</v>
      </c>
      <c r="K153" s="133" t="s">
        <v>136</v>
      </c>
      <c r="L153" s="31"/>
      <c r="M153" s="138" t="s">
        <v>1</v>
      </c>
      <c r="N153" s="139" t="s">
        <v>45</v>
      </c>
      <c r="P153" s="140">
        <f>O153*H153</f>
        <v>0</v>
      </c>
      <c r="Q153" s="140">
        <v>0</v>
      </c>
      <c r="R153" s="140">
        <f>Q153*H153</f>
        <v>0</v>
      </c>
      <c r="S153" s="140">
        <v>0.75</v>
      </c>
      <c r="T153" s="141">
        <f>S153*H153</f>
        <v>178.61250000000001</v>
      </c>
      <c r="AR153" s="142" t="s">
        <v>137</v>
      </c>
      <c r="AT153" s="142" t="s">
        <v>132</v>
      </c>
      <c r="AU153" s="142" t="s">
        <v>90</v>
      </c>
      <c r="AY153" s="16" t="s">
        <v>130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88</v>
      </c>
      <c r="BK153" s="143">
        <f>ROUND(I153*H153,2)</f>
        <v>0</v>
      </c>
      <c r="BL153" s="16" t="s">
        <v>137</v>
      </c>
      <c r="BM153" s="142" t="s">
        <v>954</v>
      </c>
    </row>
    <row r="154" spans="2:65" s="1" customFormat="1" ht="39">
      <c r="B154" s="31"/>
      <c r="D154" s="144" t="s">
        <v>139</v>
      </c>
      <c r="F154" s="145" t="s">
        <v>163</v>
      </c>
      <c r="I154" s="146"/>
      <c r="L154" s="31"/>
      <c r="M154" s="147"/>
      <c r="T154" s="55"/>
      <c r="AT154" s="16" t="s">
        <v>139</v>
      </c>
      <c r="AU154" s="16" t="s">
        <v>90</v>
      </c>
    </row>
    <row r="155" spans="2:65" s="1" customFormat="1" ht="11.25">
      <c r="B155" s="31"/>
      <c r="D155" s="148" t="s">
        <v>141</v>
      </c>
      <c r="F155" s="149" t="s">
        <v>164</v>
      </c>
      <c r="I155" s="146"/>
      <c r="L155" s="31"/>
      <c r="M155" s="147"/>
      <c r="T155" s="55"/>
      <c r="AT155" s="16" t="s">
        <v>141</v>
      </c>
      <c r="AU155" s="16" t="s">
        <v>90</v>
      </c>
    </row>
    <row r="156" spans="2:65" s="12" customFormat="1" ht="11.25">
      <c r="B156" s="150"/>
      <c r="D156" s="144" t="s">
        <v>143</v>
      </c>
      <c r="E156" s="151" t="s">
        <v>1</v>
      </c>
      <c r="F156" s="152" t="s">
        <v>941</v>
      </c>
      <c r="H156" s="151" t="s">
        <v>1</v>
      </c>
      <c r="I156" s="153"/>
      <c r="L156" s="150"/>
      <c r="M156" s="154"/>
      <c r="T156" s="155"/>
      <c r="AT156" s="151" t="s">
        <v>143</v>
      </c>
      <c r="AU156" s="151" t="s">
        <v>90</v>
      </c>
      <c r="AV156" s="12" t="s">
        <v>88</v>
      </c>
      <c r="AW156" s="12" t="s">
        <v>36</v>
      </c>
      <c r="AX156" s="12" t="s">
        <v>80</v>
      </c>
      <c r="AY156" s="151" t="s">
        <v>130</v>
      </c>
    </row>
    <row r="157" spans="2:65" s="12" customFormat="1" ht="11.25">
      <c r="B157" s="150"/>
      <c r="D157" s="144" t="s">
        <v>143</v>
      </c>
      <c r="E157" s="151" t="s">
        <v>1</v>
      </c>
      <c r="F157" s="152" t="s">
        <v>942</v>
      </c>
      <c r="H157" s="151" t="s">
        <v>1</v>
      </c>
      <c r="I157" s="153"/>
      <c r="L157" s="150"/>
      <c r="M157" s="154"/>
      <c r="T157" s="155"/>
      <c r="AT157" s="151" t="s">
        <v>143</v>
      </c>
      <c r="AU157" s="151" t="s">
        <v>90</v>
      </c>
      <c r="AV157" s="12" t="s">
        <v>88</v>
      </c>
      <c r="AW157" s="12" t="s">
        <v>36</v>
      </c>
      <c r="AX157" s="12" t="s">
        <v>80</v>
      </c>
      <c r="AY157" s="151" t="s">
        <v>130</v>
      </c>
    </row>
    <row r="158" spans="2:65" s="13" customFormat="1" ht="11.25">
      <c r="B158" s="156"/>
      <c r="D158" s="144" t="s">
        <v>143</v>
      </c>
      <c r="E158" s="157" t="s">
        <v>1</v>
      </c>
      <c r="F158" s="158" t="s">
        <v>955</v>
      </c>
      <c r="H158" s="159">
        <v>18</v>
      </c>
      <c r="I158" s="160"/>
      <c r="L158" s="156"/>
      <c r="M158" s="161"/>
      <c r="T158" s="162"/>
      <c r="AT158" s="157" t="s">
        <v>143</v>
      </c>
      <c r="AU158" s="157" t="s">
        <v>90</v>
      </c>
      <c r="AV158" s="13" t="s">
        <v>90</v>
      </c>
      <c r="AW158" s="13" t="s">
        <v>36</v>
      </c>
      <c r="AX158" s="13" t="s">
        <v>80</v>
      </c>
      <c r="AY158" s="157" t="s">
        <v>130</v>
      </c>
    </row>
    <row r="159" spans="2:65" s="12" customFormat="1" ht="11.25">
      <c r="B159" s="150"/>
      <c r="D159" s="144" t="s">
        <v>143</v>
      </c>
      <c r="E159" s="151" t="s">
        <v>1</v>
      </c>
      <c r="F159" s="152" t="s">
        <v>944</v>
      </c>
      <c r="H159" s="151" t="s">
        <v>1</v>
      </c>
      <c r="I159" s="153"/>
      <c r="L159" s="150"/>
      <c r="M159" s="154"/>
      <c r="T159" s="155"/>
      <c r="AT159" s="151" t="s">
        <v>143</v>
      </c>
      <c r="AU159" s="151" t="s">
        <v>90</v>
      </c>
      <c r="AV159" s="12" t="s">
        <v>88</v>
      </c>
      <c r="AW159" s="12" t="s">
        <v>36</v>
      </c>
      <c r="AX159" s="12" t="s">
        <v>80</v>
      </c>
      <c r="AY159" s="151" t="s">
        <v>130</v>
      </c>
    </row>
    <row r="160" spans="2:65" s="13" customFormat="1" ht="11.25">
      <c r="B160" s="156"/>
      <c r="D160" s="144" t="s">
        <v>143</v>
      </c>
      <c r="E160" s="157" t="s">
        <v>1</v>
      </c>
      <c r="F160" s="158" t="s">
        <v>956</v>
      </c>
      <c r="H160" s="159">
        <v>34.799999999999997</v>
      </c>
      <c r="I160" s="160"/>
      <c r="L160" s="156"/>
      <c r="M160" s="161"/>
      <c r="T160" s="162"/>
      <c r="AT160" s="157" t="s">
        <v>143</v>
      </c>
      <c r="AU160" s="157" t="s">
        <v>90</v>
      </c>
      <c r="AV160" s="13" t="s">
        <v>90</v>
      </c>
      <c r="AW160" s="13" t="s">
        <v>36</v>
      </c>
      <c r="AX160" s="13" t="s">
        <v>80</v>
      </c>
      <c r="AY160" s="157" t="s">
        <v>130</v>
      </c>
    </row>
    <row r="161" spans="2:65" s="12" customFormat="1" ht="11.25">
      <c r="B161" s="150"/>
      <c r="D161" s="144" t="s">
        <v>143</v>
      </c>
      <c r="E161" s="151" t="s">
        <v>1</v>
      </c>
      <c r="F161" s="152" t="s">
        <v>946</v>
      </c>
      <c r="H161" s="151" t="s">
        <v>1</v>
      </c>
      <c r="I161" s="153"/>
      <c r="L161" s="150"/>
      <c r="M161" s="154"/>
      <c r="T161" s="155"/>
      <c r="AT161" s="151" t="s">
        <v>143</v>
      </c>
      <c r="AU161" s="151" t="s">
        <v>90</v>
      </c>
      <c r="AV161" s="12" t="s">
        <v>88</v>
      </c>
      <c r="AW161" s="12" t="s">
        <v>36</v>
      </c>
      <c r="AX161" s="12" t="s">
        <v>80</v>
      </c>
      <c r="AY161" s="151" t="s">
        <v>130</v>
      </c>
    </row>
    <row r="162" spans="2:65" s="13" customFormat="1" ht="11.25">
      <c r="B162" s="156"/>
      <c r="D162" s="144" t="s">
        <v>143</v>
      </c>
      <c r="E162" s="157" t="s">
        <v>1</v>
      </c>
      <c r="F162" s="158" t="s">
        <v>957</v>
      </c>
      <c r="H162" s="159">
        <v>76.8</v>
      </c>
      <c r="I162" s="160"/>
      <c r="L162" s="156"/>
      <c r="M162" s="161"/>
      <c r="T162" s="162"/>
      <c r="AT162" s="157" t="s">
        <v>143</v>
      </c>
      <c r="AU162" s="157" t="s">
        <v>90</v>
      </c>
      <c r="AV162" s="13" t="s">
        <v>90</v>
      </c>
      <c r="AW162" s="13" t="s">
        <v>36</v>
      </c>
      <c r="AX162" s="13" t="s">
        <v>80</v>
      </c>
      <c r="AY162" s="157" t="s">
        <v>130</v>
      </c>
    </row>
    <row r="163" spans="2:65" s="12" customFormat="1" ht="11.25">
      <c r="B163" s="150"/>
      <c r="D163" s="144" t="s">
        <v>143</v>
      </c>
      <c r="E163" s="151" t="s">
        <v>1</v>
      </c>
      <c r="F163" s="152" t="s">
        <v>948</v>
      </c>
      <c r="H163" s="151" t="s">
        <v>1</v>
      </c>
      <c r="I163" s="153"/>
      <c r="L163" s="150"/>
      <c r="M163" s="154"/>
      <c r="T163" s="155"/>
      <c r="AT163" s="151" t="s">
        <v>143</v>
      </c>
      <c r="AU163" s="151" t="s">
        <v>90</v>
      </c>
      <c r="AV163" s="12" t="s">
        <v>88</v>
      </c>
      <c r="AW163" s="12" t="s">
        <v>36</v>
      </c>
      <c r="AX163" s="12" t="s">
        <v>80</v>
      </c>
      <c r="AY163" s="151" t="s">
        <v>130</v>
      </c>
    </row>
    <row r="164" spans="2:65" s="13" customFormat="1" ht="11.25">
      <c r="B164" s="156"/>
      <c r="D164" s="144" t="s">
        <v>143</v>
      </c>
      <c r="E164" s="157" t="s">
        <v>1</v>
      </c>
      <c r="F164" s="158" t="s">
        <v>958</v>
      </c>
      <c r="H164" s="159">
        <v>22.8</v>
      </c>
      <c r="I164" s="160"/>
      <c r="L164" s="156"/>
      <c r="M164" s="161"/>
      <c r="T164" s="162"/>
      <c r="AT164" s="157" t="s">
        <v>143</v>
      </c>
      <c r="AU164" s="157" t="s">
        <v>90</v>
      </c>
      <c r="AV164" s="13" t="s">
        <v>90</v>
      </c>
      <c r="AW164" s="13" t="s">
        <v>36</v>
      </c>
      <c r="AX164" s="13" t="s">
        <v>80</v>
      </c>
      <c r="AY164" s="157" t="s">
        <v>130</v>
      </c>
    </row>
    <row r="165" spans="2:65" s="12" customFormat="1" ht="11.25">
      <c r="B165" s="150"/>
      <c r="D165" s="144" t="s">
        <v>143</v>
      </c>
      <c r="E165" s="151" t="s">
        <v>1</v>
      </c>
      <c r="F165" s="152" t="s">
        <v>950</v>
      </c>
      <c r="H165" s="151" t="s">
        <v>1</v>
      </c>
      <c r="I165" s="153"/>
      <c r="L165" s="150"/>
      <c r="M165" s="154"/>
      <c r="T165" s="155"/>
      <c r="AT165" s="151" t="s">
        <v>143</v>
      </c>
      <c r="AU165" s="151" t="s">
        <v>90</v>
      </c>
      <c r="AV165" s="12" t="s">
        <v>88</v>
      </c>
      <c r="AW165" s="12" t="s">
        <v>36</v>
      </c>
      <c r="AX165" s="12" t="s">
        <v>80</v>
      </c>
      <c r="AY165" s="151" t="s">
        <v>130</v>
      </c>
    </row>
    <row r="166" spans="2:65" s="13" customFormat="1" ht="11.25">
      <c r="B166" s="156"/>
      <c r="D166" s="144" t="s">
        <v>143</v>
      </c>
      <c r="E166" s="157" t="s">
        <v>1</v>
      </c>
      <c r="F166" s="158" t="s">
        <v>352</v>
      </c>
      <c r="H166" s="159">
        <v>3</v>
      </c>
      <c r="I166" s="160"/>
      <c r="L166" s="156"/>
      <c r="M166" s="161"/>
      <c r="T166" s="162"/>
      <c r="AT166" s="157" t="s">
        <v>143</v>
      </c>
      <c r="AU166" s="157" t="s">
        <v>90</v>
      </c>
      <c r="AV166" s="13" t="s">
        <v>90</v>
      </c>
      <c r="AW166" s="13" t="s">
        <v>36</v>
      </c>
      <c r="AX166" s="13" t="s">
        <v>80</v>
      </c>
      <c r="AY166" s="157" t="s">
        <v>130</v>
      </c>
    </row>
    <row r="167" spans="2:65" s="13" customFormat="1" ht="11.25">
      <c r="B167" s="156"/>
      <c r="D167" s="144" t="s">
        <v>143</v>
      </c>
      <c r="E167" s="157" t="s">
        <v>1</v>
      </c>
      <c r="F167" s="158" t="s">
        <v>959</v>
      </c>
      <c r="H167" s="159">
        <v>16.2</v>
      </c>
      <c r="I167" s="160"/>
      <c r="L167" s="156"/>
      <c r="M167" s="161"/>
      <c r="T167" s="162"/>
      <c r="AT167" s="157" t="s">
        <v>143</v>
      </c>
      <c r="AU167" s="157" t="s">
        <v>90</v>
      </c>
      <c r="AV167" s="13" t="s">
        <v>90</v>
      </c>
      <c r="AW167" s="13" t="s">
        <v>36</v>
      </c>
      <c r="AX167" s="13" t="s">
        <v>80</v>
      </c>
      <c r="AY167" s="157" t="s">
        <v>130</v>
      </c>
    </row>
    <row r="168" spans="2:65" s="13" customFormat="1" ht="11.25">
      <c r="B168" s="156"/>
      <c r="D168" s="144" t="s">
        <v>143</v>
      </c>
      <c r="E168" s="157" t="s">
        <v>1</v>
      </c>
      <c r="F168" s="158" t="s">
        <v>960</v>
      </c>
      <c r="H168" s="159">
        <v>61.05</v>
      </c>
      <c r="I168" s="160"/>
      <c r="L168" s="156"/>
      <c r="M168" s="161"/>
      <c r="T168" s="162"/>
      <c r="AT168" s="157" t="s">
        <v>143</v>
      </c>
      <c r="AU168" s="157" t="s">
        <v>90</v>
      </c>
      <c r="AV168" s="13" t="s">
        <v>90</v>
      </c>
      <c r="AW168" s="13" t="s">
        <v>36</v>
      </c>
      <c r="AX168" s="13" t="s">
        <v>80</v>
      </c>
      <c r="AY168" s="157" t="s">
        <v>130</v>
      </c>
    </row>
    <row r="169" spans="2:65" s="12" customFormat="1" ht="11.25">
      <c r="B169" s="150"/>
      <c r="D169" s="144" t="s">
        <v>143</v>
      </c>
      <c r="E169" s="151" t="s">
        <v>1</v>
      </c>
      <c r="F169" s="152" t="s">
        <v>952</v>
      </c>
      <c r="H169" s="151" t="s">
        <v>1</v>
      </c>
      <c r="I169" s="153"/>
      <c r="L169" s="150"/>
      <c r="M169" s="154"/>
      <c r="T169" s="155"/>
      <c r="AT169" s="151" t="s">
        <v>143</v>
      </c>
      <c r="AU169" s="151" t="s">
        <v>90</v>
      </c>
      <c r="AV169" s="12" t="s">
        <v>88</v>
      </c>
      <c r="AW169" s="12" t="s">
        <v>36</v>
      </c>
      <c r="AX169" s="12" t="s">
        <v>80</v>
      </c>
      <c r="AY169" s="151" t="s">
        <v>130</v>
      </c>
    </row>
    <row r="170" spans="2:65" s="13" customFormat="1" ht="11.25">
      <c r="B170" s="156"/>
      <c r="D170" s="144" t="s">
        <v>143</v>
      </c>
      <c r="E170" s="157" t="s">
        <v>1</v>
      </c>
      <c r="F170" s="158" t="s">
        <v>961</v>
      </c>
      <c r="H170" s="159">
        <v>5.5</v>
      </c>
      <c r="I170" s="160"/>
      <c r="L170" s="156"/>
      <c r="M170" s="161"/>
      <c r="T170" s="162"/>
      <c r="AT170" s="157" t="s">
        <v>143</v>
      </c>
      <c r="AU170" s="157" t="s">
        <v>90</v>
      </c>
      <c r="AV170" s="13" t="s">
        <v>90</v>
      </c>
      <c r="AW170" s="13" t="s">
        <v>36</v>
      </c>
      <c r="AX170" s="13" t="s">
        <v>80</v>
      </c>
      <c r="AY170" s="157" t="s">
        <v>130</v>
      </c>
    </row>
    <row r="171" spans="2:65" s="14" customFormat="1" ht="11.25">
      <c r="B171" s="163"/>
      <c r="D171" s="144" t="s">
        <v>143</v>
      </c>
      <c r="E171" s="164" t="s">
        <v>1</v>
      </c>
      <c r="F171" s="165" t="s">
        <v>152</v>
      </c>
      <c r="H171" s="166">
        <v>238.15</v>
      </c>
      <c r="I171" s="167"/>
      <c r="L171" s="163"/>
      <c r="M171" s="168"/>
      <c r="T171" s="169"/>
      <c r="AT171" s="164" t="s">
        <v>143</v>
      </c>
      <c r="AU171" s="164" t="s">
        <v>90</v>
      </c>
      <c r="AV171" s="14" t="s">
        <v>137</v>
      </c>
      <c r="AW171" s="14" t="s">
        <v>36</v>
      </c>
      <c r="AX171" s="14" t="s">
        <v>88</v>
      </c>
      <c r="AY171" s="164" t="s">
        <v>130</v>
      </c>
    </row>
    <row r="172" spans="2:65" s="1" customFormat="1" ht="24.2" customHeight="1">
      <c r="B172" s="31"/>
      <c r="C172" s="131" t="s">
        <v>137</v>
      </c>
      <c r="D172" s="131" t="s">
        <v>132</v>
      </c>
      <c r="E172" s="132" t="s">
        <v>177</v>
      </c>
      <c r="F172" s="133" t="s">
        <v>178</v>
      </c>
      <c r="G172" s="134" t="s">
        <v>179</v>
      </c>
      <c r="H172" s="135">
        <v>5760</v>
      </c>
      <c r="I172" s="136"/>
      <c r="J172" s="137">
        <f>ROUND(I172*H172,2)</f>
        <v>0</v>
      </c>
      <c r="K172" s="133" t="s">
        <v>136</v>
      </c>
      <c r="L172" s="31"/>
      <c r="M172" s="138" t="s">
        <v>1</v>
      </c>
      <c r="N172" s="139" t="s">
        <v>45</v>
      </c>
      <c r="P172" s="140">
        <f>O172*H172</f>
        <v>0</v>
      </c>
      <c r="Q172" s="140">
        <v>3.0000000000000001E-5</v>
      </c>
      <c r="R172" s="140">
        <f>Q172*H172</f>
        <v>0.17280000000000001</v>
      </c>
      <c r="S172" s="140">
        <v>0</v>
      </c>
      <c r="T172" s="141">
        <f>S172*H172</f>
        <v>0</v>
      </c>
      <c r="AR172" s="142" t="s">
        <v>137</v>
      </c>
      <c r="AT172" s="142" t="s">
        <v>132</v>
      </c>
      <c r="AU172" s="142" t="s">
        <v>90</v>
      </c>
      <c r="AY172" s="16" t="s">
        <v>130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88</v>
      </c>
      <c r="BK172" s="143">
        <f>ROUND(I172*H172,2)</f>
        <v>0</v>
      </c>
      <c r="BL172" s="16" t="s">
        <v>137</v>
      </c>
      <c r="BM172" s="142" t="s">
        <v>962</v>
      </c>
    </row>
    <row r="173" spans="2:65" s="1" customFormat="1" ht="19.5">
      <c r="B173" s="31"/>
      <c r="D173" s="144" t="s">
        <v>139</v>
      </c>
      <c r="F173" s="145" t="s">
        <v>181</v>
      </c>
      <c r="I173" s="146"/>
      <c r="L173" s="31"/>
      <c r="M173" s="147"/>
      <c r="T173" s="55"/>
      <c r="AT173" s="16" t="s">
        <v>139</v>
      </c>
      <c r="AU173" s="16" t="s">
        <v>90</v>
      </c>
    </row>
    <row r="174" spans="2:65" s="1" customFormat="1" ht="11.25">
      <c r="B174" s="31"/>
      <c r="D174" s="148" t="s">
        <v>141</v>
      </c>
      <c r="F174" s="149" t="s">
        <v>182</v>
      </c>
      <c r="I174" s="146"/>
      <c r="L174" s="31"/>
      <c r="M174" s="147"/>
      <c r="T174" s="55"/>
      <c r="AT174" s="16" t="s">
        <v>141</v>
      </c>
      <c r="AU174" s="16" t="s">
        <v>90</v>
      </c>
    </row>
    <row r="175" spans="2:65" s="12" customFormat="1" ht="11.25">
      <c r="B175" s="150"/>
      <c r="D175" s="144" t="s">
        <v>143</v>
      </c>
      <c r="E175" s="151" t="s">
        <v>1</v>
      </c>
      <c r="F175" s="152" t="s">
        <v>963</v>
      </c>
      <c r="H175" s="151" t="s">
        <v>1</v>
      </c>
      <c r="I175" s="153"/>
      <c r="L175" s="150"/>
      <c r="M175" s="154"/>
      <c r="T175" s="155"/>
      <c r="AT175" s="151" t="s">
        <v>143</v>
      </c>
      <c r="AU175" s="151" t="s">
        <v>90</v>
      </c>
      <c r="AV175" s="12" t="s">
        <v>88</v>
      </c>
      <c r="AW175" s="12" t="s">
        <v>36</v>
      </c>
      <c r="AX175" s="12" t="s">
        <v>80</v>
      </c>
      <c r="AY175" s="151" t="s">
        <v>130</v>
      </c>
    </row>
    <row r="176" spans="2:65" s="12" customFormat="1" ht="11.25">
      <c r="B176" s="150"/>
      <c r="D176" s="144" t="s">
        <v>143</v>
      </c>
      <c r="E176" s="151" t="s">
        <v>1</v>
      </c>
      <c r="F176" s="152" t="s">
        <v>964</v>
      </c>
      <c r="H176" s="151" t="s">
        <v>1</v>
      </c>
      <c r="I176" s="153"/>
      <c r="L176" s="150"/>
      <c r="M176" s="154"/>
      <c r="T176" s="155"/>
      <c r="AT176" s="151" t="s">
        <v>143</v>
      </c>
      <c r="AU176" s="151" t="s">
        <v>90</v>
      </c>
      <c r="AV176" s="12" t="s">
        <v>88</v>
      </c>
      <c r="AW176" s="12" t="s">
        <v>36</v>
      </c>
      <c r="AX176" s="12" t="s">
        <v>80</v>
      </c>
      <c r="AY176" s="151" t="s">
        <v>130</v>
      </c>
    </row>
    <row r="177" spans="2:65" s="13" customFormat="1" ht="11.25">
      <c r="B177" s="156"/>
      <c r="D177" s="144" t="s">
        <v>143</v>
      </c>
      <c r="E177" s="157" t="s">
        <v>1</v>
      </c>
      <c r="F177" s="158" t="s">
        <v>965</v>
      </c>
      <c r="H177" s="159">
        <v>2880</v>
      </c>
      <c r="I177" s="160"/>
      <c r="L177" s="156"/>
      <c r="M177" s="161"/>
      <c r="T177" s="162"/>
      <c r="AT177" s="157" t="s">
        <v>143</v>
      </c>
      <c r="AU177" s="157" t="s">
        <v>90</v>
      </c>
      <c r="AV177" s="13" t="s">
        <v>90</v>
      </c>
      <c r="AW177" s="13" t="s">
        <v>36</v>
      </c>
      <c r="AX177" s="13" t="s">
        <v>80</v>
      </c>
      <c r="AY177" s="157" t="s">
        <v>130</v>
      </c>
    </row>
    <row r="178" spans="2:65" s="12" customFormat="1" ht="11.25">
      <c r="B178" s="150"/>
      <c r="D178" s="144" t="s">
        <v>143</v>
      </c>
      <c r="E178" s="151" t="s">
        <v>1</v>
      </c>
      <c r="F178" s="152" t="s">
        <v>966</v>
      </c>
      <c r="H178" s="151" t="s">
        <v>1</v>
      </c>
      <c r="I178" s="153"/>
      <c r="L178" s="150"/>
      <c r="M178" s="154"/>
      <c r="T178" s="155"/>
      <c r="AT178" s="151" t="s">
        <v>143</v>
      </c>
      <c r="AU178" s="151" t="s">
        <v>90</v>
      </c>
      <c r="AV178" s="12" t="s">
        <v>88</v>
      </c>
      <c r="AW178" s="12" t="s">
        <v>36</v>
      </c>
      <c r="AX178" s="12" t="s">
        <v>80</v>
      </c>
      <c r="AY178" s="151" t="s">
        <v>130</v>
      </c>
    </row>
    <row r="179" spans="2:65" s="13" customFormat="1" ht="11.25">
      <c r="B179" s="156"/>
      <c r="D179" s="144" t="s">
        <v>143</v>
      </c>
      <c r="E179" s="157" t="s">
        <v>1</v>
      </c>
      <c r="F179" s="158" t="s">
        <v>965</v>
      </c>
      <c r="H179" s="159">
        <v>2880</v>
      </c>
      <c r="I179" s="160"/>
      <c r="L179" s="156"/>
      <c r="M179" s="161"/>
      <c r="T179" s="162"/>
      <c r="AT179" s="157" t="s">
        <v>143</v>
      </c>
      <c r="AU179" s="157" t="s">
        <v>90</v>
      </c>
      <c r="AV179" s="13" t="s">
        <v>90</v>
      </c>
      <c r="AW179" s="13" t="s">
        <v>36</v>
      </c>
      <c r="AX179" s="13" t="s">
        <v>80</v>
      </c>
      <c r="AY179" s="157" t="s">
        <v>130</v>
      </c>
    </row>
    <row r="180" spans="2:65" s="14" customFormat="1" ht="11.25">
      <c r="B180" s="163"/>
      <c r="D180" s="144" t="s">
        <v>143</v>
      </c>
      <c r="E180" s="164" t="s">
        <v>1</v>
      </c>
      <c r="F180" s="165" t="s">
        <v>152</v>
      </c>
      <c r="H180" s="166">
        <v>5760</v>
      </c>
      <c r="I180" s="167"/>
      <c r="L180" s="163"/>
      <c r="M180" s="168"/>
      <c r="T180" s="169"/>
      <c r="AT180" s="164" t="s">
        <v>143</v>
      </c>
      <c r="AU180" s="164" t="s">
        <v>90</v>
      </c>
      <c r="AV180" s="14" t="s">
        <v>137</v>
      </c>
      <c r="AW180" s="14" t="s">
        <v>36</v>
      </c>
      <c r="AX180" s="14" t="s">
        <v>88</v>
      </c>
      <c r="AY180" s="164" t="s">
        <v>130</v>
      </c>
    </row>
    <row r="181" spans="2:65" s="1" customFormat="1" ht="24.2" customHeight="1">
      <c r="B181" s="31"/>
      <c r="C181" s="131" t="s">
        <v>176</v>
      </c>
      <c r="D181" s="131" t="s">
        <v>132</v>
      </c>
      <c r="E181" s="132" t="s">
        <v>187</v>
      </c>
      <c r="F181" s="133" t="s">
        <v>188</v>
      </c>
      <c r="G181" s="134" t="s">
        <v>189</v>
      </c>
      <c r="H181" s="135">
        <v>240</v>
      </c>
      <c r="I181" s="136"/>
      <c r="J181" s="137">
        <f>ROUND(I181*H181,2)</f>
        <v>0</v>
      </c>
      <c r="K181" s="133" t="s">
        <v>136</v>
      </c>
      <c r="L181" s="31"/>
      <c r="M181" s="138" t="s">
        <v>1</v>
      </c>
      <c r="N181" s="139" t="s">
        <v>45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137</v>
      </c>
      <c r="AT181" s="142" t="s">
        <v>132</v>
      </c>
      <c r="AU181" s="142" t="s">
        <v>90</v>
      </c>
      <c r="AY181" s="16" t="s">
        <v>130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88</v>
      </c>
      <c r="BK181" s="143">
        <f>ROUND(I181*H181,2)</f>
        <v>0</v>
      </c>
      <c r="BL181" s="16" t="s">
        <v>137</v>
      </c>
      <c r="BM181" s="142" t="s">
        <v>967</v>
      </c>
    </row>
    <row r="182" spans="2:65" s="1" customFormat="1" ht="19.5">
      <c r="B182" s="31"/>
      <c r="D182" s="144" t="s">
        <v>139</v>
      </c>
      <c r="F182" s="145" t="s">
        <v>191</v>
      </c>
      <c r="I182" s="146"/>
      <c r="L182" s="31"/>
      <c r="M182" s="147"/>
      <c r="T182" s="55"/>
      <c r="AT182" s="16" t="s">
        <v>139</v>
      </c>
      <c r="AU182" s="16" t="s">
        <v>90</v>
      </c>
    </row>
    <row r="183" spans="2:65" s="1" customFormat="1" ht="11.25">
      <c r="B183" s="31"/>
      <c r="D183" s="148" t="s">
        <v>141</v>
      </c>
      <c r="F183" s="149" t="s">
        <v>192</v>
      </c>
      <c r="I183" s="146"/>
      <c r="L183" s="31"/>
      <c r="M183" s="147"/>
      <c r="T183" s="55"/>
      <c r="AT183" s="16" t="s">
        <v>141</v>
      </c>
      <c r="AU183" s="16" t="s">
        <v>90</v>
      </c>
    </row>
    <row r="184" spans="2:65" s="12" customFormat="1" ht="11.25">
      <c r="B184" s="150"/>
      <c r="D184" s="144" t="s">
        <v>143</v>
      </c>
      <c r="E184" s="151" t="s">
        <v>1</v>
      </c>
      <c r="F184" s="152" t="s">
        <v>963</v>
      </c>
      <c r="H184" s="151" t="s">
        <v>1</v>
      </c>
      <c r="I184" s="153"/>
      <c r="L184" s="150"/>
      <c r="M184" s="154"/>
      <c r="T184" s="155"/>
      <c r="AT184" s="151" t="s">
        <v>143</v>
      </c>
      <c r="AU184" s="151" t="s">
        <v>90</v>
      </c>
      <c r="AV184" s="12" t="s">
        <v>88</v>
      </c>
      <c r="AW184" s="12" t="s">
        <v>36</v>
      </c>
      <c r="AX184" s="12" t="s">
        <v>80</v>
      </c>
      <c r="AY184" s="151" t="s">
        <v>130</v>
      </c>
    </row>
    <row r="185" spans="2:65" s="12" customFormat="1" ht="11.25">
      <c r="B185" s="150"/>
      <c r="D185" s="144" t="s">
        <v>143</v>
      </c>
      <c r="E185" s="151" t="s">
        <v>1</v>
      </c>
      <c r="F185" s="152" t="s">
        <v>964</v>
      </c>
      <c r="H185" s="151" t="s">
        <v>1</v>
      </c>
      <c r="I185" s="153"/>
      <c r="L185" s="150"/>
      <c r="M185" s="154"/>
      <c r="T185" s="155"/>
      <c r="AT185" s="151" t="s">
        <v>143</v>
      </c>
      <c r="AU185" s="151" t="s">
        <v>90</v>
      </c>
      <c r="AV185" s="12" t="s">
        <v>88</v>
      </c>
      <c r="AW185" s="12" t="s">
        <v>36</v>
      </c>
      <c r="AX185" s="12" t="s">
        <v>80</v>
      </c>
      <c r="AY185" s="151" t="s">
        <v>130</v>
      </c>
    </row>
    <row r="186" spans="2:65" s="13" customFormat="1" ht="11.25">
      <c r="B186" s="156"/>
      <c r="D186" s="144" t="s">
        <v>143</v>
      </c>
      <c r="E186" s="157" t="s">
        <v>1</v>
      </c>
      <c r="F186" s="158" t="s">
        <v>867</v>
      </c>
      <c r="H186" s="159">
        <v>120</v>
      </c>
      <c r="I186" s="160"/>
      <c r="L186" s="156"/>
      <c r="M186" s="161"/>
      <c r="T186" s="162"/>
      <c r="AT186" s="157" t="s">
        <v>143</v>
      </c>
      <c r="AU186" s="157" t="s">
        <v>90</v>
      </c>
      <c r="AV186" s="13" t="s">
        <v>90</v>
      </c>
      <c r="AW186" s="13" t="s">
        <v>36</v>
      </c>
      <c r="AX186" s="13" t="s">
        <v>80</v>
      </c>
      <c r="AY186" s="157" t="s">
        <v>130</v>
      </c>
    </row>
    <row r="187" spans="2:65" s="12" customFormat="1" ht="11.25">
      <c r="B187" s="150"/>
      <c r="D187" s="144" t="s">
        <v>143</v>
      </c>
      <c r="E187" s="151" t="s">
        <v>1</v>
      </c>
      <c r="F187" s="152" t="s">
        <v>966</v>
      </c>
      <c r="H187" s="151" t="s">
        <v>1</v>
      </c>
      <c r="I187" s="153"/>
      <c r="L187" s="150"/>
      <c r="M187" s="154"/>
      <c r="T187" s="155"/>
      <c r="AT187" s="151" t="s">
        <v>143</v>
      </c>
      <c r="AU187" s="151" t="s">
        <v>90</v>
      </c>
      <c r="AV187" s="12" t="s">
        <v>88</v>
      </c>
      <c r="AW187" s="12" t="s">
        <v>36</v>
      </c>
      <c r="AX187" s="12" t="s">
        <v>80</v>
      </c>
      <c r="AY187" s="151" t="s">
        <v>130</v>
      </c>
    </row>
    <row r="188" spans="2:65" s="13" customFormat="1" ht="11.25">
      <c r="B188" s="156"/>
      <c r="D188" s="144" t="s">
        <v>143</v>
      </c>
      <c r="E188" s="157" t="s">
        <v>1</v>
      </c>
      <c r="F188" s="158" t="s">
        <v>867</v>
      </c>
      <c r="H188" s="159">
        <v>120</v>
      </c>
      <c r="I188" s="160"/>
      <c r="L188" s="156"/>
      <c r="M188" s="161"/>
      <c r="T188" s="162"/>
      <c r="AT188" s="157" t="s">
        <v>143</v>
      </c>
      <c r="AU188" s="157" t="s">
        <v>90</v>
      </c>
      <c r="AV188" s="13" t="s">
        <v>90</v>
      </c>
      <c r="AW188" s="13" t="s">
        <v>36</v>
      </c>
      <c r="AX188" s="13" t="s">
        <v>80</v>
      </c>
      <c r="AY188" s="157" t="s">
        <v>130</v>
      </c>
    </row>
    <row r="189" spans="2:65" s="14" customFormat="1" ht="11.25">
      <c r="B189" s="163"/>
      <c r="D189" s="144" t="s">
        <v>143</v>
      </c>
      <c r="E189" s="164" t="s">
        <v>1</v>
      </c>
      <c r="F189" s="165" t="s">
        <v>152</v>
      </c>
      <c r="H189" s="166">
        <v>240</v>
      </c>
      <c r="I189" s="167"/>
      <c r="L189" s="163"/>
      <c r="M189" s="168"/>
      <c r="T189" s="169"/>
      <c r="AT189" s="164" t="s">
        <v>143</v>
      </c>
      <c r="AU189" s="164" t="s">
        <v>90</v>
      </c>
      <c r="AV189" s="14" t="s">
        <v>137</v>
      </c>
      <c r="AW189" s="14" t="s">
        <v>36</v>
      </c>
      <c r="AX189" s="14" t="s">
        <v>88</v>
      </c>
      <c r="AY189" s="164" t="s">
        <v>130</v>
      </c>
    </row>
    <row r="190" spans="2:65" s="1" customFormat="1" ht="24.2" customHeight="1">
      <c r="B190" s="31"/>
      <c r="C190" s="131" t="s">
        <v>186</v>
      </c>
      <c r="D190" s="131" t="s">
        <v>132</v>
      </c>
      <c r="E190" s="132" t="s">
        <v>195</v>
      </c>
      <c r="F190" s="133" t="s">
        <v>196</v>
      </c>
      <c r="G190" s="134" t="s">
        <v>170</v>
      </c>
      <c r="H190" s="135">
        <v>63.6</v>
      </c>
      <c r="I190" s="136"/>
      <c r="J190" s="137">
        <f>ROUND(I190*H190,2)</f>
        <v>0</v>
      </c>
      <c r="K190" s="133" t="s">
        <v>136</v>
      </c>
      <c r="L190" s="31"/>
      <c r="M190" s="138" t="s">
        <v>1</v>
      </c>
      <c r="N190" s="139" t="s">
        <v>45</v>
      </c>
      <c r="P190" s="140">
        <f>O190*H190</f>
        <v>0</v>
      </c>
      <c r="Q190" s="140">
        <v>8.6800000000000002E-3</v>
      </c>
      <c r="R190" s="140">
        <f>Q190*H190</f>
        <v>0.55204799999999998</v>
      </c>
      <c r="S190" s="140">
        <v>0</v>
      </c>
      <c r="T190" s="141">
        <f>S190*H190</f>
        <v>0</v>
      </c>
      <c r="AR190" s="142" t="s">
        <v>137</v>
      </c>
      <c r="AT190" s="142" t="s">
        <v>132</v>
      </c>
      <c r="AU190" s="142" t="s">
        <v>90</v>
      </c>
      <c r="AY190" s="16" t="s">
        <v>130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88</v>
      </c>
      <c r="BK190" s="143">
        <f>ROUND(I190*H190,2)</f>
        <v>0</v>
      </c>
      <c r="BL190" s="16" t="s">
        <v>137</v>
      </c>
      <c r="BM190" s="142" t="s">
        <v>968</v>
      </c>
    </row>
    <row r="191" spans="2:65" s="1" customFormat="1" ht="58.5">
      <c r="B191" s="31"/>
      <c r="D191" s="144" t="s">
        <v>139</v>
      </c>
      <c r="F191" s="145" t="s">
        <v>198</v>
      </c>
      <c r="I191" s="146"/>
      <c r="L191" s="31"/>
      <c r="M191" s="147"/>
      <c r="T191" s="55"/>
      <c r="AT191" s="16" t="s">
        <v>139</v>
      </c>
      <c r="AU191" s="16" t="s">
        <v>90</v>
      </c>
    </row>
    <row r="192" spans="2:65" s="1" customFormat="1" ht="11.25">
      <c r="B192" s="31"/>
      <c r="D192" s="148" t="s">
        <v>141</v>
      </c>
      <c r="F192" s="149" t="s">
        <v>199</v>
      </c>
      <c r="I192" s="146"/>
      <c r="L192" s="31"/>
      <c r="M192" s="147"/>
      <c r="T192" s="55"/>
      <c r="AT192" s="16" t="s">
        <v>141</v>
      </c>
      <c r="AU192" s="16" t="s">
        <v>90</v>
      </c>
    </row>
    <row r="193" spans="2:65" s="12" customFormat="1" ht="11.25">
      <c r="B193" s="150"/>
      <c r="D193" s="144" t="s">
        <v>143</v>
      </c>
      <c r="E193" s="151" t="s">
        <v>1</v>
      </c>
      <c r="F193" s="152" t="s">
        <v>969</v>
      </c>
      <c r="H193" s="151" t="s">
        <v>1</v>
      </c>
      <c r="I193" s="153"/>
      <c r="L193" s="150"/>
      <c r="M193" s="154"/>
      <c r="T193" s="155"/>
      <c r="AT193" s="151" t="s">
        <v>143</v>
      </c>
      <c r="AU193" s="151" t="s">
        <v>90</v>
      </c>
      <c r="AV193" s="12" t="s">
        <v>88</v>
      </c>
      <c r="AW193" s="12" t="s">
        <v>36</v>
      </c>
      <c r="AX193" s="12" t="s">
        <v>80</v>
      </c>
      <c r="AY193" s="151" t="s">
        <v>130</v>
      </c>
    </row>
    <row r="194" spans="2:65" s="12" customFormat="1" ht="11.25">
      <c r="B194" s="150"/>
      <c r="D194" s="144" t="s">
        <v>143</v>
      </c>
      <c r="E194" s="151" t="s">
        <v>1</v>
      </c>
      <c r="F194" s="152" t="s">
        <v>970</v>
      </c>
      <c r="H194" s="151" t="s">
        <v>1</v>
      </c>
      <c r="I194" s="153"/>
      <c r="L194" s="150"/>
      <c r="M194" s="154"/>
      <c r="T194" s="155"/>
      <c r="AT194" s="151" t="s">
        <v>143</v>
      </c>
      <c r="AU194" s="151" t="s">
        <v>90</v>
      </c>
      <c r="AV194" s="12" t="s">
        <v>88</v>
      </c>
      <c r="AW194" s="12" t="s">
        <v>36</v>
      </c>
      <c r="AX194" s="12" t="s">
        <v>80</v>
      </c>
      <c r="AY194" s="151" t="s">
        <v>130</v>
      </c>
    </row>
    <row r="195" spans="2:65" s="13" customFormat="1" ht="11.25">
      <c r="B195" s="156"/>
      <c r="D195" s="144" t="s">
        <v>143</v>
      </c>
      <c r="E195" s="157" t="s">
        <v>1</v>
      </c>
      <c r="F195" s="158" t="s">
        <v>352</v>
      </c>
      <c r="H195" s="159">
        <v>3</v>
      </c>
      <c r="I195" s="160"/>
      <c r="L195" s="156"/>
      <c r="M195" s="161"/>
      <c r="T195" s="162"/>
      <c r="AT195" s="157" t="s">
        <v>143</v>
      </c>
      <c r="AU195" s="157" t="s">
        <v>90</v>
      </c>
      <c r="AV195" s="13" t="s">
        <v>90</v>
      </c>
      <c r="AW195" s="13" t="s">
        <v>36</v>
      </c>
      <c r="AX195" s="13" t="s">
        <v>80</v>
      </c>
      <c r="AY195" s="157" t="s">
        <v>130</v>
      </c>
    </row>
    <row r="196" spans="2:65" s="13" customFormat="1" ht="11.25">
      <c r="B196" s="156"/>
      <c r="D196" s="144" t="s">
        <v>143</v>
      </c>
      <c r="E196" s="157" t="s">
        <v>1</v>
      </c>
      <c r="F196" s="158" t="s">
        <v>971</v>
      </c>
      <c r="H196" s="159">
        <v>12</v>
      </c>
      <c r="I196" s="160"/>
      <c r="L196" s="156"/>
      <c r="M196" s="161"/>
      <c r="T196" s="162"/>
      <c r="AT196" s="157" t="s">
        <v>143</v>
      </c>
      <c r="AU196" s="157" t="s">
        <v>90</v>
      </c>
      <c r="AV196" s="13" t="s">
        <v>90</v>
      </c>
      <c r="AW196" s="13" t="s">
        <v>36</v>
      </c>
      <c r="AX196" s="13" t="s">
        <v>80</v>
      </c>
      <c r="AY196" s="157" t="s">
        <v>130</v>
      </c>
    </row>
    <row r="197" spans="2:65" s="12" customFormat="1" ht="11.25">
      <c r="B197" s="150"/>
      <c r="D197" s="144" t="s">
        <v>143</v>
      </c>
      <c r="E197" s="151" t="s">
        <v>1</v>
      </c>
      <c r="F197" s="152" t="s">
        <v>281</v>
      </c>
      <c r="H197" s="151" t="s">
        <v>1</v>
      </c>
      <c r="I197" s="153"/>
      <c r="L197" s="150"/>
      <c r="M197" s="154"/>
      <c r="T197" s="155"/>
      <c r="AT197" s="151" t="s">
        <v>143</v>
      </c>
      <c r="AU197" s="151" t="s">
        <v>90</v>
      </c>
      <c r="AV197" s="12" t="s">
        <v>88</v>
      </c>
      <c r="AW197" s="12" t="s">
        <v>36</v>
      </c>
      <c r="AX197" s="12" t="s">
        <v>80</v>
      </c>
      <c r="AY197" s="151" t="s">
        <v>130</v>
      </c>
    </row>
    <row r="198" spans="2:65" s="13" customFormat="1" ht="11.25">
      <c r="B198" s="156"/>
      <c r="D198" s="144" t="s">
        <v>143</v>
      </c>
      <c r="E198" s="157" t="s">
        <v>1</v>
      </c>
      <c r="F198" s="158" t="s">
        <v>972</v>
      </c>
      <c r="H198" s="159">
        <v>2.4</v>
      </c>
      <c r="I198" s="160"/>
      <c r="L198" s="156"/>
      <c r="M198" s="161"/>
      <c r="T198" s="162"/>
      <c r="AT198" s="157" t="s">
        <v>143</v>
      </c>
      <c r="AU198" s="157" t="s">
        <v>90</v>
      </c>
      <c r="AV198" s="13" t="s">
        <v>90</v>
      </c>
      <c r="AW198" s="13" t="s">
        <v>36</v>
      </c>
      <c r="AX198" s="13" t="s">
        <v>80</v>
      </c>
      <c r="AY198" s="157" t="s">
        <v>130</v>
      </c>
    </row>
    <row r="199" spans="2:65" s="13" customFormat="1" ht="11.25">
      <c r="B199" s="156"/>
      <c r="D199" s="144" t="s">
        <v>143</v>
      </c>
      <c r="E199" s="157" t="s">
        <v>1</v>
      </c>
      <c r="F199" s="158" t="s">
        <v>973</v>
      </c>
      <c r="H199" s="159">
        <v>44</v>
      </c>
      <c r="I199" s="160"/>
      <c r="L199" s="156"/>
      <c r="M199" s="161"/>
      <c r="T199" s="162"/>
      <c r="AT199" s="157" t="s">
        <v>143</v>
      </c>
      <c r="AU199" s="157" t="s">
        <v>90</v>
      </c>
      <c r="AV199" s="13" t="s">
        <v>90</v>
      </c>
      <c r="AW199" s="13" t="s">
        <v>36</v>
      </c>
      <c r="AX199" s="13" t="s">
        <v>80</v>
      </c>
      <c r="AY199" s="157" t="s">
        <v>130</v>
      </c>
    </row>
    <row r="200" spans="2:65" s="12" customFormat="1" ht="11.25">
      <c r="B200" s="150"/>
      <c r="D200" s="144" t="s">
        <v>143</v>
      </c>
      <c r="E200" s="151" t="s">
        <v>1</v>
      </c>
      <c r="F200" s="152" t="s">
        <v>952</v>
      </c>
      <c r="H200" s="151" t="s">
        <v>1</v>
      </c>
      <c r="I200" s="153"/>
      <c r="L200" s="150"/>
      <c r="M200" s="154"/>
      <c r="T200" s="155"/>
      <c r="AT200" s="151" t="s">
        <v>143</v>
      </c>
      <c r="AU200" s="151" t="s">
        <v>90</v>
      </c>
      <c r="AV200" s="12" t="s">
        <v>88</v>
      </c>
      <c r="AW200" s="12" t="s">
        <v>36</v>
      </c>
      <c r="AX200" s="12" t="s">
        <v>80</v>
      </c>
      <c r="AY200" s="151" t="s">
        <v>130</v>
      </c>
    </row>
    <row r="201" spans="2:65" s="13" customFormat="1" ht="11.25">
      <c r="B201" s="156"/>
      <c r="D201" s="144" t="s">
        <v>143</v>
      </c>
      <c r="E201" s="157" t="s">
        <v>1</v>
      </c>
      <c r="F201" s="158" t="s">
        <v>405</v>
      </c>
      <c r="H201" s="159">
        <v>2.2000000000000002</v>
      </c>
      <c r="I201" s="160"/>
      <c r="L201" s="156"/>
      <c r="M201" s="161"/>
      <c r="T201" s="162"/>
      <c r="AT201" s="157" t="s">
        <v>143</v>
      </c>
      <c r="AU201" s="157" t="s">
        <v>90</v>
      </c>
      <c r="AV201" s="13" t="s">
        <v>90</v>
      </c>
      <c r="AW201" s="13" t="s">
        <v>36</v>
      </c>
      <c r="AX201" s="13" t="s">
        <v>80</v>
      </c>
      <c r="AY201" s="157" t="s">
        <v>130</v>
      </c>
    </row>
    <row r="202" spans="2:65" s="14" customFormat="1" ht="11.25">
      <c r="B202" s="163"/>
      <c r="D202" s="144" t="s">
        <v>143</v>
      </c>
      <c r="E202" s="164" t="s">
        <v>1</v>
      </c>
      <c r="F202" s="165" t="s">
        <v>152</v>
      </c>
      <c r="H202" s="166">
        <v>63.6</v>
      </c>
      <c r="I202" s="167"/>
      <c r="L202" s="163"/>
      <c r="M202" s="168"/>
      <c r="T202" s="169"/>
      <c r="AT202" s="164" t="s">
        <v>143</v>
      </c>
      <c r="AU202" s="164" t="s">
        <v>90</v>
      </c>
      <c r="AV202" s="14" t="s">
        <v>137</v>
      </c>
      <c r="AW202" s="14" t="s">
        <v>36</v>
      </c>
      <c r="AX202" s="14" t="s">
        <v>88</v>
      </c>
      <c r="AY202" s="164" t="s">
        <v>130</v>
      </c>
    </row>
    <row r="203" spans="2:65" s="1" customFormat="1" ht="24.2" customHeight="1">
      <c r="B203" s="31"/>
      <c r="C203" s="131" t="s">
        <v>194</v>
      </c>
      <c r="D203" s="131" t="s">
        <v>132</v>
      </c>
      <c r="E203" s="132" t="s">
        <v>206</v>
      </c>
      <c r="F203" s="133" t="s">
        <v>207</v>
      </c>
      <c r="G203" s="134" t="s">
        <v>170</v>
      </c>
      <c r="H203" s="135">
        <v>132.4</v>
      </c>
      <c r="I203" s="136"/>
      <c r="J203" s="137">
        <f>ROUND(I203*H203,2)</f>
        <v>0</v>
      </c>
      <c r="K203" s="133" t="s">
        <v>136</v>
      </c>
      <c r="L203" s="31"/>
      <c r="M203" s="138" t="s">
        <v>1</v>
      </c>
      <c r="N203" s="139" t="s">
        <v>45</v>
      </c>
      <c r="P203" s="140">
        <f>O203*H203</f>
        <v>0</v>
      </c>
      <c r="Q203" s="140">
        <v>3.6900000000000002E-2</v>
      </c>
      <c r="R203" s="140">
        <f>Q203*H203</f>
        <v>4.8855600000000008</v>
      </c>
      <c r="S203" s="140">
        <v>0</v>
      </c>
      <c r="T203" s="141">
        <f>S203*H203</f>
        <v>0</v>
      </c>
      <c r="AR203" s="142" t="s">
        <v>137</v>
      </c>
      <c r="AT203" s="142" t="s">
        <v>132</v>
      </c>
      <c r="AU203" s="142" t="s">
        <v>90</v>
      </c>
      <c r="AY203" s="16" t="s">
        <v>130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88</v>
      </c>
      <c r="BK203" s="143">
        <f>ROUND(I203*H203,2)</f>
        <v>0</v>
      </c>
      <c r="BL203" s="16" t="s">
        <v>137</v>
      </c>
      <c r="BM203" s="142" t="s">
        <v>974</v>
      </c>
    </row>
    <row r="204" spans="2:65" s="1" customFormat="1" ht="58.5">
      <c r="B204" s="31"/>
      <c r="D204" s="144" t="s">
        <v>139</v>
      </c>
      <c r="F204" s="145" t="s">
        <v>209</v>
      </c>
      <c r="I204" s="146"/>
      <c r="L204" s="31"/>
      <c r="M204" s="147"/>
      <c r="T204" s="55"/>
      <c r="AT204" s="16" t="s">
        <v>139</v>
      </c>
      <c r="AU204" s="16" t="s">
        <v>90</v>
      </c>
    </row>
    <row r="205" spans="2:65" s="1" customFormat="1" ht="11.25">
      <c r="B205" s="31"/>
      <c r="D205" s="148" t="s">
        <v>141</v>
      </c>
      <c r="F205" s="149" t="s">
        <v>210</v>
      </c>
      <c r="I205" s="146"/>
      <c r="L205" s="31"/>
      <c r="M205" s="147"/>
      <c r="T205" s="55"/>
      <c r="AT205" s="16" t="s">
        <v>141</v>
      </c>
      <c r="AU205" s="16" t="s">
        <v>90</v>
      </c>
    </row>
    <row r="206" spans="2:65" s="12" customFormat="1" ht="11.25">
      <c r="B206" s="150"/>
      <c r="D206" s="144" t="s">
        <v>143</v>
      </c>
      <c r="E206" s="151" t="s">
        <v>1</v>
      </c>
      <c r="F206" s="152" t="s">
        <v>969</v>
      </c>
      <c r="H206" s="151" t="s">
        <v>1</v>
      </c>
      <c r="I206" s="153"/>
      <c r="L206" s="150"/>
      <c r="M206" s="154"/>
      <c r="T206" s="155"/>
      <c r="AT206" s="151" t="s">
        <v>143</v>
      </c>
      <c r="AU206" s="151" t="s">
        <v>90</v>
      </c>
      <c r="AV206" s="12" t="s">
        <v>88</v>
      </c>
      <c r="AW206" s="12" t="s">
        <v>36</v>
      </c>
      <c r="AX206" s="12" t="s">
        <v>80</v>
      </c>
      <c r="AY206" s="151" t="s">
        <v>130</v>
      </c>
    </row>
    <row r="207" spans="2:65" s="12" customFormat="1" ht="11.25">
      <c r="B207" s="150"/>
      <c r="D207" s="144" t="s">
        <v>143</v>
      </c>
      <c r="E207" s="151" t="s">
        <v>1</v>
      </c>
      <c r="F207" s="152" t="s">
        <v>970</v>
      </c>
      <c r="H207" s="151" t="s">
        <v>1</v>
      </c>
      <c r="I207" s="153"/>
      <c r="L207" s="150"/>
      <c r="M207" s="154"/>
      <c r="T207" s="155"/>
      <c r="AT207" s="151" t="s">
        <v>143</v>
      </c>
      <c r="AU207" s="151" t="s">
        <v>90</v>
      </c>
      <c r="AV207" s="12" t="s">
        <v>88</v>
      </c>
      <c r="AW207" s="12" t="s">
        <v>36</v>
      </c>
      <c r="AX207" s="12" t="s">
        <v>80</v>
      </c>
      <c r="AY207" s="151" t="s">
        <v>130</v>
      </c>
    </row>
    <row r="208" spans="2:65" s="13" customFormat="1" ht="11.25">
      <c r="B208" s="156"/>
      <c r="D208" s="144" t="s">
        <v>143</v>
      </c>
      <c r="E208" s="157" t="s">
        <v>1</v>
      </c>
      <c r="F208" s="158" t="s">
        <v>352</v>
      </c>
      <c r="H208" s="159">
        <v>3</v>
      </c>
      <c r="I208" s="160"/>
      <c r="L208" s="156"/>
      <c r="M208" s="161"/>
      <c r="T208" s="162"/>
      <c r="AT208" s="157" t="s">
        <v>143</v>
      </c>
      <c r="AU208" s="157" t="s">
        <v>90</v>
      </c>
      <c r="AV208" s="13" t="s">
        <v>90</v>
      </c>
      <c r="AW208" s="13" t="s">
        <v>36</v>
      </c>
      <c r="AX208" s="13" t="s">
        <v>80</v>
      </c>
      <c r="AY208" s="157" t="s">
        <v>130</v>
      </c>
    </row>
    <row r="209" spans="2:65" s="13" customFormat="1" ht="11.25">
      <c r="B209" s="156"/>
      <c r="D209" s="144" t="s">
        <v>143</v>
      </c>
      <c r="E209" s="157" t="s">
        <v>1</v>
      </c>
      <c r="F209" s="158" t="s">
        <v>975</v>
      </c>
      <c r="H209" s="159">
        <v>7.2</v>
      </c>
      <c r="I209" s="160"/>
      <c r="L209" s="156"/>
      <c r="M209" s="161"/>
      <c r="T209" s="162"/>
      <c r="AT209" s="157" t="s">
        <v>143</v>
      </c>
      <c r="AU209" s="157" t="s">
        <v>90</v>
      </c>
      <c r="AV209" s="13" t="s">
        <v>90</v>
      </c>
      <c r="AW209" s="13" t="s">
        <v>36</v>
      </c>
      <c r="AX209" s="13" t="s">
        <v>80</v>
      </c>
      <c r="AY209" s="157" t="s">
        <v>130</v>
      </c>
    </row>
    <row r="210" spans="2:65" s="12" customFormat="1" ht="11.25">
      <c r="B210" s="150"/>
      <c r="D210" s="144" t="s">
        <v>143</v>
      </c>
      <c r="E210" s="151" t="s">
        <v>1</v>
      </c>
      <c r="F210" s="152" t="s">
        <v>281</v>
      </c>
      <c r="H210" s="151" t="s">
        <v>1</v>
      </c>
      <c r="I210" s="153"/>
      <c r="L210" s="150"/>
      <c r="M210" s="154"/>
      <c r="T210" s="155"/>
      <c r="AT210" s="151" t="s">
        <v>143</v>
      </c>
      <c r="AU210" s="151" t="s">
        <v>90</v>
      </c>
      <c r="AV210" s="12" t="s">
        <v>88</v>
      </c>
      <c r="AW210" s="12" t="s">
        <v>36</v>
      </c>
      <c r="AX210" s="12" t="s">
        <v>80</v>
      </c>
      <c r="AY210" s="151" t="s">
        <v>130</v>
      </c>
    </row>
    <row r="211" spans="2:65" s="13" customFormat="1" ht="11.25">
      <c r="B211" s="156"/>
      <c r="D211" s="144" t="s">
        <v>143</v>
      </c>
      <c r="E211" s="157" t="s">
        <v>1</v>
      </c>
      <c r="F211" s="158" t="s">
        <v>976</v>
      </c>
      <c r="H211" s="159">
        <v>9.5</v>
      </c>
      <c r="I211" s="160"/>
      <c r="L211" s="156"/>
      <c r="M211" s="161"/>
      <c r="T211" s="162"/>
      <c r="AT211" s="157" t="s">
        <v>143</v>
      </c>
      <c r="AU211" s="157" t="s">
        <v>90</v>
      </c>
      <c r="AV211" s="13" t="s">
        <v>90</v>
      </c>
      <c r="AW211" s="13" t="s">
        <v>36</v>
      </c>
      <c r="AX211" s="13" t="s">
        <v>80</v>
      </c>
      <c r="AY211" s="157" t="s">
        <v>130</v>
      </c>
    </row>
    <row r="212" spans="2:65" s="13" customFormat="1" ht="11.25">
      <c r="B212" s="156"/>
      <c r="D212" s="144" t="s">
        <v>143</v>
      </c>
      <c r="E212" s="157" t="s">
        <v>1</v>
      </c>
      <c r="F212" s="158" t="s">
        <v>977</v>
      </c>
      <c r="H212" s="159">
        <v>6</v>
      </c>
      <c r="I212" s="160"/>
      <c r="L212" s="156"/>
      <c r="M212" s="161"/>
      <c r="T212" s="162"/>
      <c r="AT212" s="157" t="s">
        <v>143</v>
      </c>
      <c r="AU212" s="157" t="s">
        <v>90</v>
      </c>
      <c r="AV212" s="13" t="s">
        <v>90</v>
      </c>
      <c r="AW212" s="13" t="s">
        <v>36</v>
      </c>
      <c r="AX212" s="13" t="s">
        <v>80</v>
      </c>
      <c r="AY212" s="157" t="s">
        <v>130</v>
      </c>
    </row>
    <row r="213" spans="2:65" s="13" customFormat="1" ht="11.25">
      <c r="B213" s="156"/>
      <c r="D213" s="144" t="s">
        <v>143</v>
      </c>
      <c r="E213" s="157" t="s">
        <v>1</v>
      </c>
      <c r="F213" s="158" t="s">
        <v>978</v>
      </c>
      <c r="H213" s="159">
        <v>104.5</v>
      </c>
      <c r="I213" s="160"/>
      <c r="L213" s="156"/>
      <c r="M213" s="161"/>
      <c r="T213" s="162"/>
      <c r="AT213" s="157" t="s">
        <v>143</v>
      </c>
      <c r="AU213" s="157" t="s">
        <v>90</v>
      </c>
      <c r="AV213" s="13" t="s">
        <v>90</v>
      </c>
      <c r="AW213" s="13" t="s">
        <v>36</v>
      </c>
      <c r="AX213" s="13" t="s">
        <v>80</v>
      </c>
      <c r="AY213" s="157" t="s">
        <v>130</v>
      </c>
    </row>
    <row r="214" spans="2:65" s="12" customFormat="1" ht="11.25">
      <c r="B214" s="150"/>
      <c r="D214" s="144" t="s">
        <v>143</v>
      </c>
      <c r="E214" s="151" t="s">
        <v>1</v>
      </c>
      <c r="F214" s="152" t="s">
        <v>952</v>
      </c>
      <c r="H214" s="151" t="s">
        <v>1</v>
      </c>
      <c r="I214" s="153"/>
      <c r="L214" s="150"/>
      <c r="M214" s="154"/>
      <c r="T214" s="155"/>
      <c r="AT214" s="151" t="s">
        <v>143</v>
      </c>
      <c r="AU214" s="151" t="s">
        <v>90</v>
      </c>
      <c r="AV214" s="12" t="s">
        <v>88</v>
      </c>
      <c r="AW214" s="12" t="s">
        <v>36</v>
      </c>
      <c r="AX214" s="12" t="s">
        <v>80</v>
      </c>
      <c r="AY214" s="151" t="s">
        <v>130</v>
      </c>
    </row>
    <row r="215" spans="2:65" s="13" customFormat="1" ht="11.25">
      <c r="B215" s="156"/>
      <c r="D215" s="144" t="s">
        <v>143</v>
      </c>
      <c r="E215" s="157" t="s">
        <v>1</v>
      </c>
      <c r="F215" s="158" t="s">
        <v>405</v>
      </c>
      <c r="H215" s="159">
        <v>2.2000000000000002</v>
      </c>
      <c r="I215" s="160"/>
      <c r="L215" s="156"/>
      <c r="M215" s="161"/>
      <c r="T215" s="162"/>
      <c r="AT215" s="157" t="s">
        <v>143</v>
      </c>
      <c r="AU215" s="157" t="s">
        <v>90</v>
      </c>
      <c r="AV215" s="13" t="s">
        <v>90</v>
      </c>
      <c r="AW215" s="13" t="s">
        <v>36</v>
      </c>
      <c r="AX215" s="13" t="s">
        <v>80</v>
      </c>
      <c r="AY215" s="157" t="s">
        <v>130</v>
      </c>
    </row>
    <row r="216" spans="2:65" s="14" customFormat="1" ht="11.25">
      <c r="B216" s="163"/>
      <c r="D216" s="144" t="s">
        <v>143</v>
      </c>
      <c r="E216" s="164" t="s">
        <v>1</v>
      </c>
      <c r="F216" s="165" t="s">
        <v>152</v>
      </c>
      <c r="H216" s="166">
        <v>132.4</v>
      </c>
      <c r="I216" s="167"/>
      <c r="L216" s="163"/>
      <c r="M216" s="168"/>
      <c r="T216" s="169"/>
      <c r="AT216" s="164" t="s">
        <v>143</v>
      </c>
      <c r="AU216" s="164" t="s">
        <v>90</v>
      </c>
      <c r="AV216" s="14" t="s">
        <v>137</v>
      </c>
      <c r="AW216" s="14" t="s">
        <v>36</v>
      </c>
      <c r="AX216" s="14" t="s">
        <v>88</v>
      </c>
      <c r="AY216" s="164" t="s">
        <v>130</v>
      </c>
    </row>
    <row r="217" spans="2:65" s="1" customFormat="1" ht="24.2" customHeight="1">
      <c r="B217" s="31"/>
      <c r="C217" s="131" t="s">
        <v>205</v>
      </c>
      <c r="D217" s="131" t="s">
        <v>132</v>
      </c>
      <c r="E217" s="132" t="s">
        <v>213</v>
      </c>
      <c r="F217" s="133" t="s">
        <v>214</v>
      </c>
      <c r="G217" s="134" t="s">
        <v>215</v>
      </c>
      <c r="H217" s="135">
        <v>12</v>
      </c>
      <c r="I217" s="136"/>
      <c r="J217" s="137">
        <f>ROUND(I217*H217,2)</f>
        <v>0</v>
      </c>
      <c r="K217" s="133" t="s">
        <v>136</v>
      </c>
      <c r="L217" s="31"/>
      <c r="M217" s="138" t="s">
        <v>1</v>
      </c>
      <c r="N217" s="139" t="s">
        <v>45</v>
      </c>
      <c r="P217" s="140">
        <f>O217*H217</f>
        <v>0</v>
      </c>
      <c r="Q217" s="140">
        <v>6.4999999999999997E-4</v>
      </c>
      <c r="R217" s="140">
        <f>Q217*H217</f>
        <v>7.7999999999999996E-3</v>
      </c>
      <c r="S217" s="140">
        <v>0</v>
      </c>
      <c r="T217" s="141">
        <f>S217*H217</f>
        <v>0</v>
      </c>
      <c r="AR217" s="142" t="s">
        <v>137</v>
      </c>
      <c r="AT217" s="142" t="s">
        <v>132</v>
      </c>
      <c r="AU217" s="142" t="s">
        <v>90</v>
      </c>
      <c r="AY217" s="16" t="s">
        <v>130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88</v>
      </c>
      <c r="BK217" s="143">
        <f>ROUND(I217*H217,2)</f>
        <v>0</v>
      </c>
      <c r="BL217" s="16" t="s">
        <v>137</v>
      </c>
      <c r="BM217" s="142" t="s">
        <v>979</v>
      </c>
    </row>
    <row r="218" spans="2:65" s="1" customFormat="1" ht="19.5">
      <c r="B218" s="31"/>
      <c r="D218" s="144" t="s">
        <v>139</v>
      </c>
      <c r="F218" s="145" t="s">
        <v>217</v>
      </c>
      <c r="I218" s="146"/>
      <c r="L218" s="31"/>
      <c r="M218" s="147"/>
      <c r="T218" s="55"/>
      <c r="AT218" s="16" t="s">
        <v>139</v>
      </c>
      <c r="AU218" s="16" t="s">
        <v>90</v>
      </c>
    </row>
    <row r="219" spans="2:65" s="1" customFormat="1" ht="11.25">
      <c r="B219" s="31"/>
      <c r="D219" s="148" t="s">
        <v>141</v>
      </c>
      <c r="F219" s="149" t="s">
        <v>218</v>
      </c>
      <c r="I219" s="146"/>
      <c r="L219" s="31"/>
      <c r="M219" s="147"/>
      <c r="T219" s="55"/>
      <c r="AT219" s="16" t="s">
        <v>141</v>
      </c>
      <c r="AU219" s="16" t="s">
        <v>90</v>
      </c>
    </row>
    <row r="220" spans="2:65" s="12" customFormat="1" ht="11.25">
      <c r="B220" s="150"/>
      <c r="D220" s="144" t="s">
        <v>143</v>
      </c>
      <c r="E220" s="151" t="s">
        <v>1</v>
      </c>
      <c r="F220" s="152" t="s">
        <v>963</v>
      </c>
      <c r="H220" s="151" t="s">
        <v>1</v>
      </c>
      <c r="I220" s="153"/>
      <c r="L220" s="150"/>
      <c r="M220" s="154"/>
      <c r="T220" s="155"/>
      <c r="AT220" s="151" t="s">
        <v>143</v>
      </c>
      <c r="AU220" s="151" t="s">
        <v>90</v>
      </c>
      <c r="AV220" s="12" t="s">
        <v>88</v>
      </c>
      <c r="AW220" s="12" t="s">
        <v>36</v>
      </c>
      <c r="AX220" s="12" t="s">
        <v>80</v>
      </c>
      <c r="AY220" s="151" t="s">
        <v>130</v>
      </c>
    </row>
    <row r="221" spans="2:65" s="13" customFormat="1" ht="11.25">
      <c r="B221" s="156"/>
      <c r="D221" s="144" t="s">
        <v>143</v>
      </c>
      <c r="E221" s="157" t="s">
        <v>1</v>
      </c>
      <c r="F221" s="158" t="s">
        <v>8</v>
      </c>
      <c r="H221" s="159">
        <v>12</v>
      </c>
      <c r="I221" s="160"/>
      <c r="L221" s="156"/>
      <c r="M221" s="161"/>
      <c r="T221" s="162"/>
      <c r="AT221" s="157" t="s">
        <v>143</v>
      </c>
      <c r="AU221" s="157" t="s">
        <v>90</v>
      </c>
      <c r="AV221" s="13" t="s">
        <v>90</v>
      </c>
      <c r="AW221" s="13" t="s">
        <v>36</v>
      </c>
      <c r="AX221" s="13" t="s">
        <v>88</v>
      </c>
      <c r="AY221" s="157" t="s">
        <v>130</v>
      </c>
    </row>
    <row r="222" spans="2:65" s="1" customFormat="1" ht="24.2" customHeight="1">
      <c r="B222" s="31"/>
      <c r="C222" s="131" t="s">
        <v>212</v>
      </c>
      <c r="D222" s="131" t="s">
        <v>132</v>
      </c>
      <c r="E222" s="132" t="s">
        <v>221</v>
      </c>
      <c r="F222" s="133" t="s">
        <v>222</v>
      </c>
      <c r="G222" s="134" t="s">
        <v>215</v>
      </c>
      <c r="H222" s="135">
        <v>12</v>
      </c>
      <c r="I222" s="136"/>
      <c r="J222" s="137">
        <f>ROUND(I222*H222,2)</f>
        <v>0</v>
      </c>
      <c r="K222" s="133" t="s">
        <v>136</v>
      </c>
      <c r="L222" s="31"/>
      <c r="M222" s="138" t="s">
        <v>1</v>
      </c>
      <c r="N222" s="139" t="s">
        <v>45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137</v>
      </c>
      <c r="AT222" s="142" t="s">
        <v>132</v>
      </c>
      <c r="AU222" s="142" t="s">
        <v>90</v>
      </c>
      <c r="AY222" s="16" t="s">
        <v>130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6" t="s">
        <v>88</v>
      </c>
      <c r="BK222" s="143">
        <f>ROUND(I222*H222,2)</f>
        <v>0</v>
      </c>
      <c r="BL222" s="16" t="s">
        <v>137</v>
      </c>
      <c r="BM222" s="142" t="s">
        <v>980</v>
      </c>
    </row>
    <row r="223" spans="2:65" s="1" customFormat="1" ht="19.5">
      <c r="B223" s="31"/>
      <c r="D223" s="144" t="s">
        <v>139</v>
      </c>
      <c r="F223" s="145" t="s">
        <v>224</v>
      </c>
      <c r="I223" s="146"/>
      <c r="L223" s="31"/>
      <c r="M223" s="147"/>
      <c r="T223" s="55"/>
      <c r="AT223" s="16" t="s">
        <v>139</v>
      </c>
      <c r="AU223" s="16" t="s">
        <v>90</v>
      </c>
    </row>
    <row r="224" spans="2:65" s="1" customFormat="1" ht="11.25">
      <c r="B224" s="31"/>
      <c r="D224" s="148" t="s">
        <v>141</v>
      </c>
      <c r="F224" s="149" t="s">
        <v>225</v>
      </c>
      <c r="I224" s="146"/>
      <c r="L224" s="31"/>
      <c r="M224" s="147"/>
      <c r="T224" s="55"/>
      <c r="AT224" s="16" t="s">
        <v>141</v>
      </c>
      <c r="AU224" s="16" t="s">
        <v>90</v>
      </c>
    </row>
    <row r="225" spans="2:65" s="1" customFormat="1" ht="24.2" customHeight="1">
      <c r="B225" s="31"/>
      <c r="C225" s="131" t="s">
        <v>220</v>
      </c>
      <c r="D225" s="131" t="s">
        <v>132</v>
      </c>
      <c r="E225" s="132" t="s">
        <v>227</v>
      </c>
      <c r="F225" s="133" t="s">
        <v>228</v>
      </c>
      <c r="G225" s="134" t="s">
        <v>135</v>
      </c>
      <c r="H225" s="135">
        <v>36</v>
      </c>
      <c r="I225" s="136"/>
      <c r="J225" s="137">
        <f>ROUND(I225*H225,2)</f>
        <v>0</v>
      </c>
      <c r="K225" s="133" t="s">
        <v>136</v>
      </c>
      <c r="L225" s="31"/>
      <c r="M225" s="138" t="s">
        <v>1</v>
      </c>
      <c r="N225" s="139" t="s">
        <v>45</v>
      </c>
      <c r="P225" s="140">
        <f>O225*H225</f>
        <v>0</v>
      </c>
      <c r="Q225" s="140">
        <v>6.4000000000000005E-4</v>
      </c>
      <c r="R225" s="140">
        <f>Q225*H225</f>
        <v>2.3040000000000001E-2</v>
      </c>
      <c r="S225" s="140">
        <v>0</v>
      </c>
      <c r="T225" s="141">
        <f>S225*H225</f>
        <v>0</v>
      </c>
      <c r="AR225" s="142" t="s">
        <v>137</v>
      </c>
      <c r="AT225" s="142" t="s">
        <v>132</v>
      </c>
      <c r="AU225" s="142" t="s">
        <v>90</v>
      </c>
      <c r="AY225" s="16" t="s">
        <v>130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6" t="s">
        <v>88</v>
      </c>
      <c r="BK225" s="143">
        <f>ROUND(I225*H225,2)</f>
        <v>0</v>
      </c>
      <c r="BL225" s="16" t="s">
        <v>137</v>
      </c>
      <c r="BM225" s="142" t="s">
        <v>981</v>
      </c>
    </row>
    <row r="226" spans="2:65" s="1" customFormat="1" ht="19.5">
      <c r="B226" s="31"/>
      <c r="D226" s="144" t="s">
        <v>139</v>
      </c>
      <c r="F226" s="145" t="s">
        <v>230</v>
      </c>
      <c r="I226" s="146"/>
      <c r="L226" s="31"/>
      <c r="M226" s="147"/>
      <c r="T226" s="55"/>
      <c r="AT226" s="16" t="s">
        <v>139</v>
      </c>
      <c r="AU226" s="16" t="s">
        <v>90</v>
      </c>
    </row>
    <row r="227" spans="2:65" s="1" customFormat="1" ht="11.25">
      <c r="B227" s="31"/>
      <c r="D227" s="148" t="s">
        <v>141</v>
      </c>
      <c r="F227" s="149" t="s">
        <v>231</v>
      </c>
      <c r="I227" s="146"/>
      <c r="L227" s="31"/>
      <c r="M227" s="147"/>
      <c r="T227" s="55"/>
      <c r="AT227" s="16" t="s">
        <v>141</v>
      </c>
      <c r="AU227" s="16" t="s">
        <v>90</v>
      </c>
    </row>
    <row r="228" spans="2:65" s="12" customFormat="1" ht="11.25">
      <c r="B228" s="150"/>
      <c r="D228" s="144" t="s">
        <v>143</v>
      </c>
      <c r="E228" s="151" t="s">
        <v>1</v>
      </c>
      <c r="F228" s="152" t="s">
        <v>219</v>
      </c>
      <c r="H228" s="151" t="s">
        <v>1</v>
      </c>
      <c r="I228" s="153"/>
      <c r="L228" s="150"/>
      <c r="M228" s="154"/>
      <c r="T228" s="155"/>
      <c r="AT228" s="151" t="s">
        <v>143</v>
      </c>
      <c r="AU228" s="151" t="s">
        <v>90</v>
      </c>
      <c r="AV228" s="12" t="s">
        <v>88</v>
      </c>
      <c r="AW228" s="12" t="s">
        <v>36</v>
      </c>
      <c r="AX228" s="12" t="s">
        <v>80</v>
      </c>
      <c r="AY228" s="151" t="s">
        <v>130</v>
      </c>
    </row>
    <row r="229" spans="2:65" s="13" customFormat="1" ht="11.25">
      <c r="B229" s="156"/>
      <c r="D229" s="144" t="s">
        <v>143</v>
      </c>
      <c r="E229" s="157" t="s">
        <v>1</v>
      </c>
      <c r="F229" s="158" t="s">
        <v>982</v>
      </c>
      <c r="H229" s="159">
        <v>36</v>
      </c>
      <c r="I229" s="160"/>
      <c r="L229" s="156"/>
      <c r="M229" s="161"/>
      <c r="T229" s="162"/>
      <c r="AT229" s="157" t="s">
        <v>143</v>
      </c>
      <c r="AU229" s="157" t="s">
        <v>90</v>
      </c>
      <c r="AV229" s="13" t="s">
        <v>90</v>
      </c>
      <c r="AW229" s="13" t="s">
        <v>36</v>
      </c>
      <c r="AX229" s="13" t="s">
        <v>88</v>
      </c>
      <c r="AY229" s="157" t="s">
        <v>130</v>
      </c>
    </row>
    <row r="230" spans="2:65" s="1" customFormat="1" ht="24.2" customHeight="1">
      <c r="B230" s="31"/>
      <c r="C230" s="131" t="s">
        <v>226</v>
      </c>
      <c r="D230" s="131" t="s">
        <v>132</v>
      </c>
      <c r="E230" s="132" t="s">
        <v>233</v>
      </c>
      <c r="F230" s="133" t="s">
        <v>234</v>
      </c>
      <c r="G230" s="134" t="s">
        <v>135</v>
      </c>
      <c r="H230" s="135">
        <v>36</v>
      </c>
      <c r="I230" s="136"/>
      <c r="J230" s="137">
        <f>ROUND(I230*H230,2)</f>
        <v>0</v>
      </c>
      <c r="K230" s="133" t="s">
        <v>136</v>
      </c>
      <c r="L230" s="31"/>
      <c r="M230" s="138" t="s">
        <v>1</v>
      </c>
      <c r="N230" s="139" t="s">
        <v>45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137</v>
      </c>
      <c r="AT230" s="142" t="s">
        <v>132</v>
      </c>
      <c r="AU230" s="142" t="s">
        <v>90</v>
      </c>
      <c r="AY230" s="16" t="s">
        <v>130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88</v>
      </c>
      <c r="BK230" s="143">
        <f>ROUND(I230*H230,2)</f>
        <v>0</v>
      </c>
      <c r="BL230" s="16" t="s">
        <v>137</v>
      </c>
      <c r="BM230" s="142" t="s">
        <v>983</v>
      </c>
    </row>
    <row r="231" spans="2:65" s="1" customFormat="1" ht="19.5">
      <c r="B231" s="31"/>
      <c r="D231" s="144" t="s">
        <v>139</v>
      </c>
      <c r="F231" s="145" t="s">
        <v>236</v>
      </c>
      <c r="I231" s="146"/>
      <c r="L231" s="31"/>
      <c r="M231" s="147"/>
      <c r="T231" s="55"/>
      <c r="AT231" s="16" t="s">
        <v>139</v>
      </c>
      <c r="AU231" s="16" t="s">
        <v>90</v>
      </c>
    </row>
    <row r="232" spans="2:65" s="1" customFormat="1" ht="11.25">
      <c r="B232" s="31"/>
      <c r="D232" s="148" t="s">
        <v>141</v>
      </c>
      <c r="F232" s="149" t="s">
        <v>237</v>
      </c>
      <c r="I232" s="146"/>
      <c r="L232" s="31"/>
      <c r="M232" s="147"/>
      <c r="T232" s="55"/>
      <c r="AT232" s="16" t="s">
        <v>141</v>
      </c>
      <c r="AU232" s="16" t="s">
        <v>90</v>
      </c>
    </row>
    <row r="233" spans="2:65" s="12" customFormat="1" ht="11.25">
      <c r="B233" s="150"/>
      <c r="D233" s="144" t="s">
        <v>143</v>
      </c>
      <c r="E233" s="151" t="s">
        <v>1</v>
      </c>
      <c r="F233" s="152" t="s">
        <v>219</v>
      </c>
      <c r="H233" s="151" t="s">
        <v>1</v>
      </c>
      <c r="I233" s="153"/>
      <c r="L233" s="150"/>
      <c r="M233" s="154"/>
      <c r="T233" s="155"/>
      <c r="AT233" s="151" t="s">
        <v>143</v>
      </c>
      <c r="AU233" s="151" t="s">
        <v>90</v>
      </c>
      <c r="AV233" s="12" t="s">
        <v>88</v>
      </c>
      <c r="AW233" s="12" t="s">
        <v>36</v>
      </c>
      <c r="AX233" s="12" t="s">
        <v>80</v>
      </c>
      <c r="AY233" s="151" t="s">
        <v>130</v>
      </c>
    </row>
    <row r="234" spans="2:65" s="13" customFormat="1" ht="11.25">
      <c r="B234" s="156"/>
      <c r="D234" s="144" t="s">
        <v>143</v>
      </c>
      <c r="E234" s="157" t="s">
        <v>1</v>
      </c>
      <c r="F234" s="158" t="s">
        <v>982</v>
      </c>
      <c r="H234" s="159">
        <v>36</v>
      </c>
      <c r="I234" s="160"/>
      <c r="L234" s="156"/>
      <c r="M234" s="161"/>
      <c r="T234" s="162"/>
      <c r="AT234" s="157" t="s">
        <v>143</v>
      </c>
      <c r="AU234" s="157" t="s">
        <v>90</v>
      </c>
      <c r="AV234" s="13" t="s">
        <v>90</v>
      </c>
      <c r="AW234" s="13" t="s">
        <v>36</v>
      </c>
      <c r="AX234" s="13" t="s">
        <v>88</v>
      </c>
      <c r="AY234" s="157" t="s">
        <v>130</v>
      </c>
    </row>
    <row r="235" spans="2:65" s="1" customFormat="1" ht="33" customHeight="1">
      <c r="B235" s="31"/>
      <c r="C235" s="131" t="s">
        <v>8</v>
      </c>
      <c r="D235" s="131" t="s">
        <v>132</v>
      </c>
      <c r="E235" s="132" t="s">
        <v>239</v>
      </c>
      <c r="F235" s="133" t="s">
        <v>240</v>
      </c>
      <c r="G235" s="134" t="s">
        <v>170</v>
      </c>
      <c r="H235" s="135">
        <v>248</v>
      </c>
      <c r="I235" s="136"/>
      <c r="J235" s="137">
        <f>ROUND(I235*H235,2)</f>
        <v>0</v>
      </c>
      <c r="K235" s="133" t="s">
        <v>136</v>
      </c>
      <c r="L235" s="31"/>
      <c r="M235" s="138" t="s">
        <v>1</v>
      </c>
      <c r="N235" s="139" t="s">
        <v>45</v>
      </c>
      <c r="P235" s="140">
        <f>O235*H235</f>
        <v>0</v>
      </c>
      <c r="Q235" s="140">
        <v>2.9999999999999997E-4</v>
      </c>
      <c r="R235" s="140">
        <f>Q235*H235</f>
        <v>7.4399999999999994E-2</v>
      </c>
      <c r="S235" s="140">
        <v>0</v>
      </c>
      <c r="T235" s="141">
        <f>S235*H235</f>
        <v>0</v>
      </c>
      <c r="AR235" s="142" t="s">
        <v>137</v>
      </c>
      <c r="AT235" s="142" t="s">
        <v>132</v>
      </c>
      <c r="AU235" s="142" t="s">
        <v>90</v>
      </c>
      <c r="AY235" s="16" t="s">
        <v>130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88</v>
      </c>
      <c r="BK235" s="143">
        <f>ROUND(I235*H235,2)</f>
        <v>0</v>
      </c>
      <c r="BL235" s="16" t="s">
        <v>137</v>
      </c>
      <c r="BM235" s="142" t="s">
        <v>984</v>
      </c>
    </row>
    <row r="236" spans="2:65" s="1" customFormat="1" ht="29.25">
      <c r="B236" s="31"/>
      <c r="D236" s="144" t="s">
        <v>139</v>
      </c>
      <c r="F236" s="145" t="s">
        <v>242</v>
      </c>
      <c r="I236" s="146"/>
      <c r="L236" s="31"/>
      <c r="M236" s="147"/>
      <c r="T236" s="55"/>
      <c r="AT236" s="16" t="s">
        <v>139</v>
      </c>
      <c r="AU236" s="16" t="s">
        <v>90</v>
      </c>
    </row>
    <row r="237" spans="2:65" s="1" customFormat="1" ht="11.25">
      <c r="B237" s="31"/>
      <c r="D237" s="148" t="s">
        <v>141</v>
      </c>
      <c r="F237" s="149" t="s">
        <v>243</v>
      </c>
      <c r="I237" s="146"/>
      <c r="L237" s="31"/>
      <c r="M237" s="147"/>
      <c r="T237" s="55"/>
      <c r="AT237" s="16" t="s">
        <v>141</v>
      </c>
      <c r="AU237" s="16" t="s">
        <v>90</v>
      </c>
    </row>
    <row r="238" spans="2:65" s="12" customFormat="1" ht="11.25">
      <c r="B238" s="150"/>
      <c r="D238" s="144" t="s">
        <v>143</v>
      </c>
      <c r="E238" s="151" t="s">
        <v>1</v>
      </c>
      <c r="F238" s="152" t="s">
        <v>963</v>
      </c>
      <c r="H238" s="151" t="s">
        <v>1</v>
      </c>
      <c r="I238" s="153"/>
      <c r="L238" s="150"/>
      <c r="M238" s="154"/>
      <c r="T238" s="155"/>
      <c r="AT238" s="151" t="s">
        <v>143</v>
      </c>
      <c r="AU238" s="151" t="s">
        <v>90</v>
      </c>
      <c r="AV238" s="12" t="s">
        <v>88</v>
      </c>
      <c r="AW238" s="12" t="s">
        <v>36</v>
      </c>
      <c r="AX238" s="12" t="s">
        <v>80</v>
      </c>
      <c r="AY238" s="151" t="s">
        <v>130</v>
      </c>
    </row>
    <row r="239" spans="2:65" s="12" customFormat="1" ht="11.25">
      <c r="B239" s="150"/>
      <c r="D239" s="144" t="s">
        <v>143</v>
      </c>
      <c r="E239" s="151" t="s">
        <v>1</v>
      </c>
      <c r="F239" s="152" t="s">
        <v>985</v>
      </c>
      <c r="H239" s="151" t="s">
        <v>1</v>
      </c>
      <c r="I239" s="153"/>
      <c r="L239" s="150"/>
      <c r="M239" s="154"/>
      <c r="T239" s="155"/>
      <c r="AT239" s="151" t="s">
        <v>143</v>
      </c>
      <c r="AU239" s="151" t="s">
        <v>90</v>
      </c>
      <c r="AV239" s="12" t="s">
        <v>88</v>
      </c>
      <c r="AW239" s="12" t="s">
        <v>36</v>
      </c>
      <c r="AX239" s="12" t="s">
        <v>80</v>
      </c>
      <c r="AY239" s="151" t="s">
        <v>130</v>
      </c>
    </row>
    <row r="240" spans="2:65" s="13" customFormat="1" ht="11.25">
      <c r="B240" s="156"/>
      <c r="D240" s="144" t="s">
        <v>143</v>
      </c>
      <c r="E240" s="157" t="s">
        <v>1</v>
      </c>
      <c r="F240" s="158" t="s">
        <v>986</v>
      </c>
      <c r="H240" s="159">
        <v>248</v>
      </c>
      <c r="I240" s="160"/>
      <c r="L240" s="156"/>
      <c r="M240" s="161"/>
      <c r="T240" s="162"/>
      <c r="AT240" s="157" t="s">
        <v>143</v>
      </c>
      <c r="AU240" s="157" t="s">
        <v>90</v>
      </c>
      <c r="AV240" s="13" t="s">
        <v>90</v>
      </c>
      <c r="AW240" s="13" t="s">
        <v>36</v>
      </c>
      <c r="AX240" s="13" t="s">
        <v>80</v>
      </c>
      <c r="AY240" s="157" t="s">
        <v>130</v>
      </c>
    </row>
    <row r="241" spans="2:65" s="14" customFormat="1" ht="11.25">
      <c r="B241" s="163"/>
      <c r="D241" s="144" t="s">
        <v>143</v>
      </c>
      <c r="E241" s="164" t="s">
        <v>1</v>
      </c>
      <c r="F241" s="165" t="s">
        <v>152</v>
      </c>
      <c r="H241" s="166">
        <v>248</v>
      </c>
      <c r="I241" s="167"/>
      <c r="L241" s="163"/>
      <c r="M241" s="168"/>
      <c r="T241" s="169"/>
      <c r="AT241" s="164" t="s">
        <v>143</v>
      </c>
      <c r="AU241" s="164" t="s">
        <v>90</v>
      </c>
      <c r="AV241" s="14" t="s">
        <v>137</v>
      </c>
      <c r="AW241" s="14" t="s">
        <v>36</v>
      </c>
      <c r="AX241" s="14" t="s">
        <v>88</v>
      </c>
      <c r="AY241" s="164" t="s">
        <v>130</v>
      </c>
    </row>
    <row r="242" spans="2:65" s="1" customFormat="1" ht="33" customHeight="1">
      <c r="B242" s="31"/>
      <c r="C242" s="131" t="s">
        <v>238</v>
      </c>
      <c r="D242" s="131" t="s">
        <v>132</v>
      </c>
      <c r="E242" s="132" t="s">
        <v>249</v>
      </c>
      <c r="F242" s="133" t="s">
        <v>250</v>
      </c>
      <c r="G242" s="134" t="s">
        <v>170</v>
      </c>
      <c r="H242" s="135">
        <v>248</v>
      </c>
      <c r="I242" s="136"/>
      <c r="J242" s="137">
        <f>ROUND(I242*H242,2)</f>
        <v>0</v>
      </c>
      <c r="K242" s="133" t="s">
        <v>136</v>
      </c>
      <c r="L242" s="31"/>
      <c r="M242" s="138" t="s">
        <v>1</v>
      </c>
      <c r="N242" s="139" t="s">
        <v>45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137</v>
      </c>
      <c r="AT242" s="142" t="s">
        <v>132</v>
      </c>
      <c r="AU242" s="142" t="s">
        <v>90</v>
      </c>
      <c r="AY242" s="16" t="s">
        <v>130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6" t="s">
        <v>88</v>
      </c>
      <c r="BK242" s="143">
        <f>ROUND(I242*H242,2)</f>
        <v>0</v>
      </c>
      <c r="BL242" s="16" t="s">
        <v>137</v>
      </c>
      <c r="BM242" s="142" t="s">
        <v>987</v>
      </c>
    </row>
    <row r="243" spans="2:65" s="1" customFormat="1" ht="29.25">
      <c r="B243" s="31"/>
      <c r="D243" s="144" t="s">
        <v>139</v>
      </c>
      <c r="F243" s="145" t="s">
        <v>252</v>
      </c>
      <c r="I243" s="146"/>
      <c r="L243" s="31"/>
      <c r="M243" s="147"/>
      <c r="T243" s="55"/>
      <c r="AT243" s="16" t="s">
        <v>139</v>
      </c>
      <c r="AU243" s="16" t="s">
        <v>90</v>
      </c>
    </row>
    <row r="244" spans="2:65" s="1" customFormat="1" ht="11.25">
      <c r="B244" s="31"/>
      <c r="D244" s="148" t="s">
        <v>141</v>
      </c>
      <c r="F244" s="149" t="s">
        <v>253</v>
      </c>
      <c r="I244" s="146"/>
      <c r="L244" s="31"/>
      <c r="M244" s="147"/>
      <c r="T244" s="55"/>
      <c r="AT244" s="16" t="s">
        <v>141</v>
      </c>
      <c r="AU244" s="16" t="s">
        <v>90</v>
      </c>
    </row>
    <row r="245" spans="2:65" s="12" customFormat="1" ht="11.25">
      <c r="B245" s="150"/>
      <c r="D245" s="144" t="s">
        <v>143</v>
      </c>
      <c r="E245" s="151" t="s">
        <v>1</v>
      </c>
      <c r="F245" s="152" t="s">
        <v>963</v>
      </c>
      <c r="H245" s="151" t="s">
        <v>1</v>
      </c>
      <c r="I245" s="153"/>
      <c r="L245" s="150"/>
      <c r="M245" s="154"/>
      <c r="T245" s="155"/>
      <c r="AT245" s="151" t="s">
        <v>143</v>
      </c>
      <c r="AU245" s="151" t="s">
        <v>90</v>
      </c>
      <c r="AV245" s="12" t="s">
        <v>88</v>
      </c>
      <c r="AW245" s="12" t="s">
        <v>36</v>
      </c>
      <c r="AX245" s="12" t="s">
        <v>80</v>
      </c>
      <c r="AY245" s="151" t="s">
        <v>130</v>
      </c>
    </row>
    <row r="246" spans="2:65" s="12" customFormat="1" ht="11.25">
      <c r="B246" s="150"/>
      <c r="D246" s="144" t="s">
        <v>143</v>
      </c>
      <c r="E246" s="151" t="s">
        <v>1</v>
      </c>
      <c r="F246" s="152" t="s">
        <v>985</v>
      </c>
      <c r="H246" s="151" t="s">
        <v>1</v>
      </c>
      <c r="I246" s="153"/>
      <c r="L246" s="150"/>
      <c r="M246" s="154"/>
      <c r="T246" s="155"/>
      <c r="AT246" s="151" t="s">
        <v>143</v>
      </c>
      <c r="AU246" s="151" t="s">
        <v>90</v>
      </c>
      <c r="AV246" s="12" t="s">
        <v>88</v>
      </c>
      <c r="AW246" s="12" t="s">
        <v>36</v>
      </c>
      <c r="AX246" s="12" t="s">
        <v>80</v>
      </c>
      <c r="AY246" s="151" t="s">
        <v>130</v>
      </c>
    </row>
    <row r="247" spans="2:65" s="13" customFormat="1" ht="11.25">
      <c r="B247" s="156"/>
      <c r="D247" s="144" t="s">
        <v>143</v>
      </c>
      <c r="E247" s="157" t="s">
        <v>1</v>
      </c>
      <c r="F247" s="158" t="s">
        <v>986</v>
      </c>
      <c r="H247" s="159">
        <v>248</v>
      </c>
      <c r="I247" s="160"/>
      <c r="L247" s="156"/>
      <c r="M247" s="161"/>
      <c r="T247" s="162"/>
      <c r="AT247" s="157" t="s">
        <v>143</v>
      </c>
      <c r="AU247" s="157" t="s">
        <v>90</v>
      </c>
      <c r="AV247" s="13" t="s">
        <v>90</v>
      </c>
      <c r="AW247" s="13" t="s">
        <v>36</v>
      </c>
      <c r="AX247" s="13" t="s">
        <v>80</v>
      </c>
      <c r="AY247" s="157" t="s">
        <v>130</v>
      </c>
    </row>
    <row r="248" spans="2:65" s="14" customFormat="1" ht="11.25">
      <c r="B248" s="163"/>
      <c r="D248" s="144" t="s">
        <v>143</v>
      </c>
      <c r="E248" s="164" t="s">
        <v>1</v>
      </c>
      <c r="F248" s="165" t="s">
        <v>152</v>
      </c>
      <c r="H248" s="166">
        <v>248</v>
      </c>
      <c r="I248" s="167"/>
      <c r="L248" s="163"/>
      <c r="M248" s="168"/>
      <c r="T248" s="169"/>
      <c r="AT248" s="164" t="s">
        <v>143</v>
      </c>
      <c r="AU248" s="164" t="s">
        <v>90</v>
      </c>
      <c r="AV248" s="14" t="s">
        <v>137</v>
      </c>
      <c r="AW248" s="14" t="s">
        <v>36</v>
      </c>
      <c r="AX248" s="14" t="s">
        <v>88</v>
      </c>
      <c r="AY248" s="164" t="s">
        <v>130</v>
      </c>
    </row>
    <row r="249" spans="2:65" s="1" customFormat="1" ht="33" customHeight="1">
      <c r="B249" s="31"/>
      <c r="C249" s="131" t="s">
        <v>248</v>
      </c>
      <c r="D249" s="131" t="s">
        <v>132</v>
      </c>
      <c r="E249" s="132" t="s">
        <v>264</v>
      </c>
      <c r="F249" s="133" t="s">
        <v>265</v>
      </c>
      <c r="G249" s="134" t="s">
        <v>257</v>
      </c>
      <c r="H249" s="135">
        <v>483.41500000000002</v>
      </c>
      <c r="I249" s="136"/>
      <c r="J249" s="137">
        <f>ROUND(I249*H249,2)</f>
        <v>0</v>
      </c>
      <c r="K249" s="133" t="s">
        <v>136</v>
      </c>
      <c r="L249" s="31"/>
      <c r="M249" s="138" t="s">
        <v>1</v>
      </c>
      <c r="N249" s="139" t="s">
        <v>45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137</v>
      </c>
      <c r="AT249" s="142" t="s">
        <v>132</v>
      </c>
      <c r="AU249" s="142" t="s">
        <v>90</v>
      </c>
      <c r="AY249" s="16" t="s">
        <v>130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6" t="s">
        <v>88</v>
      </c>
      <c r="BK249" s="143">
        <f>ROUND(I249*H249,2)</f>
        <v>0</v>
      </c>
      <c r="BL249" s="16" t="s">
        <v>137</v>
      </c>
      <c r="BM249" s="142" t="s">
        <v>988</v>
      </c>
    </row>
    <row r="250" spans="2:65" s="1" customFormat="1" ht="29.25">
      <c r="B250" s="31"/>
      <c r="D250" s="144" t="s">
        <v>139</v>
      </c>
      <c r="F250" s="145" t="s">
        <v>267</v>
      </c>
      <c r="I250" s="146"/>
      <c r="L250" s="31"/>
      <c r="M250" s="147"/>
      <c r="T250" s="55"/>
      <c r="AT250" s="16" t="s">
        <v>139</v>
      </c>
      <c r="AU250" s="16" t="s">
        <v>90</v>
      </c>
    </row>
    <row r="251" spans="2:65" s="1" customFormat="1" ht="11.25">
      <c r="B251" s="31"/>
      <c r="D251" s="148" t="s">
        <v>141</v>
      </c>
      <c r="F251" s="149" t="s">
        <v>268</v>
      </c>
      <c r="I251" s="146"/>
      <c r="L251" s="31"/>
      <c r="M251" s="147"/>
      <c r="T251" s="55"/>
      <c r="AT251" s="16" t="s">
        <v>141</v>
      </c>
      <c r="AU251" s="16" t="s">
        <v>90</v>
      </c>
    </row>
    <row r="252" spans="2:65" s="12" customFormat="1" ht="11.25">
      <c r="B252" s="150"/>
      <c r="D252" s="144" t="s">
        <v>143</v>
      </c>
      <c r="E252" s="151" t="s">
        <v>1</v>
      </c>
      <c r="F252" s="152" t="s">
        <v>941</v>
      </c>
      <c r="H252" s="151" t="s">
        <v>1</v>
      </c>
      <c r="I252" s="153"/>
      <c r="L252" s="150"/>
      <c r="M252" s="154"/>
      <c r="T252" s="155"/>
      <c r="AT252" s="151" t="s">
        <v>143</v>
      </c>
      <c r="AU252" s="151" t="s">
        <v>90</v>
      </c>
      <c r="AV252" s="12" t="s">
        <v>88</v>
      </c>
      <c r="AW252" s="12" t="s">
        <v>36</v>
      </c>
      <c r="AX252" s="12" t="s">
        <v>80</v>
      </c>
      <c r="AY252" s="151" t="s">
        <v>130</v>
      </c>
    </row>
    <row r="253" spans="2:65" s="12" customFormat="1" ht="11.25">
      <c r="B253" s="150"/>
      <c r="D253" s="144" t="s">
        <v>143</v>
      </c>
      <c r="E253" s="151" t="s">
        <v>1</v>
      </c>
      <c r="F253" s="152" t="s">
        <v>942</v>
      </c>
      <c r="H253" s="151" t="s">
        <v>1</v>
      </c>
      <c r="I253" s="153"/>
      <c r="L253" s="150"/>
      <c r="M253" s="154"/>
      <c r="T253" s="155"/>
      <c r="AT253" s="151" t="s">
        <v>143</v>
      </c>
      <c r="AU253" s="151" t="s">
        <v>90</v>
      </c>
      <c r="AV253" s="12" t="s">
        <v>88</v>
      </c>
      <c r="AW253" s="12" t="s">
        <v>36</v>
      </c>
      <c r="AX253" s="12" t="s">
        <v>80</v>
      </c>
      <c r="AY253" s="151" t="s">
        <v>130</v>
      </c>
    </row>
    <row r="254" spans="2:65" s="13" customFormat="1" ht="11.25">
      <c r="B254" s="156"/>
      <c r="D254" s="144" t="s">
        <v>143</v>
      </c>
      <c r="E254" s="157" t="s">
        <v>1</v>
      </c>
      <c r="F254" s="158" t="s">
        <v>989</v>
      </c>
      <c r="H254" s="159">
        <v>39.6</v>
      </c>
      <c r="I254" s="160"/>
      <c r="L254" s="156"/>
      <c r="M254" s="161"/>
      <c r="T254" s="162"/>
      <c r="AT254" s="157" t="s">
        <v>143</v>
      </c>
      <c r="AU254" s="157" t="s">
        <v>90</v>
      </c>
      <c r="AV254" s="13" t="s">
        <v>90</v>
      </c>
      <c r="AW254" s="13" t="s">
        <v>36</v>
      </c>
      <c r="AX254" s="13" t="s">
        <v>80</v>
      </c>
      <c r="AY254" s="157" t="s">
        <v>130</v>
      </c>
    </row>
    <row r="255" spans="2:65" s="12" customFormat="1" ht="11.25">
      <c r="B255" s="150"/>
      <c r="D255" s="144" t="s">
        <v>143</v>
      </c>
      <c r="E255" s="151" t="s">
        <v>1</v>
      </c>
      <c r="F255" s="152" t="s">
        <v>944</v>
      </c>
      <c r="H255" s="151" t="s">
        <v>1</v>
      </c>
      <c r="I255" s="153"/>
      <c r="L255" s="150"/>
      <c r="M255" s="154"/>
      <c r="T255" s="155"/>
      <c r="AT255" s="151" t="s">
        <v>143</v>
      </c>
      <c r="AU255" s="151" t="s">
        <v>90</v>
      </c>
      <c r="AV255" s="12" t="s">
        <v>88</v>
      </c>
      <c r="AW255" s="12" t="s">
        <v>36</v>
      </c>
      <c r="AX255" s="12" t="s">
        <v>80</v>
      </c>
      <c r="AY255" s="151" t="s">
        <v>130</v>
      </c>
    </row>
    <row r="256" spans="2:65" s="13" customFormat="1" ht="11.25">
      <c r="B256" s="156"/>
      <c r="D256" s="144" t="s">
        <v>143</v>
      </c>
      <c r="E256" s="157" t="s">
        <v>1</v>
      </c>
      <c r="F256" s="158" t="s">
        <v>990</v>
      </c>
      <c r="H256" s="159">
        <v>73.08</v>
      </c>
      <c r="I256" s="160"/>
      <c r="L256" s="156"/>
      <c r="M256" s="161"/>
      <c r="T256" s="162"/>
      <c r="AT256" s="157" t="s">
        <v>143</v>
      </c>
      <c r="AU256" s="157" t="s">
        <v>90</v>
      </c>
      <c r="AV256" s="13" t="s">
        <v>90</v>
      </c>
      <c r="AW256" s="13" t="s">
        <v>36</v>
      </c>
      <c r="AX256" s="13" t="s">
        <v>80</v>
      </c>
      <c r="AY256" s="157" t="s">
        <v>130</v>
      </c>
    </row>
    <row r="257" spans="2:51" s="12" customFormat="1" ht="11.25">
      <c r="B257" s="150"/>
      <c r="D257" s="144" t="s">
        <v>143</v>
      </c>
      <c r="E257" s="151" t="s">
        <v>1</v>
      </c>
      <c r="F257" s="152" t="s">
        <v>946</v>
      </c>
      <c r="H257" s="151" t="s">
        <v>1</v>
      </c>
      <c r="I257" s="153"/>
      <c r="L257" s="150"/>
      <c r="M257" s="154"/>
      <c r="T257" s="155"/>
      <c r="AT257" s="151" t="s">
        <v>143</v>
      </c>
      <c r="AU257" s="151" t="s">
        <v>90</v>
      </c>
      <c r="AV257" s="12" t="s">
        <v>88</v>
      </c>
      <c r="AW257" s="12" t="s">
        <v>36</v>
      </c>
      <c r="AX257" s="12" t="s">
        <v>80</v>
      </c>
      <c r="AY257" s="151" t="s">
        <v>130</v>
      </c>
    </row>
    <row r="258" spans="2:51" s="13" customFormat="1" ht="11.25">
      <c r="B258" s="156"/>
      <c r="D258" s="144" t="s">
        <v>143</v>
      </c>
      <c r="E258" s="157" t="s">
        <v>1</v>
      </c>
      <c r="F258" s="158" t="s">
        <v>991</v>
      </c>
      <c r="H258" s="159">
        <v>153.6</v>
      </c>
      <c r="I258" s="160"/>
      <c r="L258" s="156"/>
      <c r="M258" s="161"/>
      <c r="T258" s="162"/>
      <c r="AT258" s="157" t="s">
        <v>143</v>
      </c>
      <c r="AU258" s="157" t="s">
        <v>90</v>
      </c>
      <c r="AV258" s="13" t="s">
        <v>90</v>
      </c>
      <c r="AW258" s="13" t="s">
        <v>36</v>
      </c>
      <c r="AX258" s="13" t="s">
        <v>80</v>
      </c>
      <c r="AY258" s="157" t="s">
        <v>130</v>
      </c>
    </row>
    <row r="259" spans="2:51" s="12" customFormat="1" ht="11.25">
      <c r="B259" s="150"/>
      <c r="D259" s="144" t="s">
        <v>143</v>
      </c>
      <c r="E259" s="151" t="s">
        <v>1</v>
      </c>
      <c r="F259" s="152" t="s">
        <v>948</v>
      </c>
      <c r="H259" s="151" t="s">
        <v>1</v>
      </c>
      <c r="I259" s="153"/>
      <c r="L259" s="150"/>
      <c r="M259" s="154"/>
      <c r="T259" s="155"/>
      <c r="AT259" s="151" t="s">
        <v>143</v>
      </c>
      <c r="AU259" s="151" t="s">
        <v>90</v>
      </c>
      <c r="AV259" s="12" t="s">
        <v>88</v>
      </c>
      <c r="AW259" s="12" t="s">
        <v>36</v>
      </c>
      <c r="AX259" s="12" t="s">
        <v>80</v>
      </c>
      <c r="AY259" s="151" t="s">
        <v>130</v>
      </c>
    </row>
    <row r="260" spans="2:51" s="13" customFormat="1" ht="11.25">
      <c r="B260" s="156"/>
      <c r="D260" s="144" t="s">
        <v>143</v>
      </c>
      <c r="E260" s="157" t="s">
        <v>1</v>
      </c>
      <c r="F260" s="158" t="s">
        <v>992</v>
      </c>
      <c r="H260" s="159">
        <v>36.479999999999997</v>
      </c>
      <c r="I260" s="160"/>
      <c r="L260" s="156"/>
      <c r="M260" s="161"/>
      <c r="T260" s="162"/>
      <c r="AT260" s="157" t="s">
        <v>143</v>
      </c>
      <c r="AU260" s="157" t="s">
        <v>90</v>
      </c>
      <c r="AV260" s="13" t="s">
        <v>90</v>
      </c>
      <c r="AW260" s="13" t="s">
        <v>36</v>
      </c>
      <c r="AX260" s="13" t="s">
        <v>80</v>
      </c>
      <c r="AY260" s="157" t="s">
        <v>130</v>
      </c>
    </row>
    <row r="261" spans="2:51" s="12" customFormat="1" ht="11.25">
      <c r="B261" s="150"/>
      <c r="D261" s="144" t="s">
        <v>143</v>
      </c>
      <c r="E261" s="151" t="s">
        <v>1</v>
      </c>
      <c r="F261" s="152" t="s">
        <v>950</v>
      </c>
      <c r="H261" s="151" t="s">
        <v>1</v>
      </c>
      <c r="I261" s="153"/>
      <c r="L261" s="150"/>
      <c r="M261" s="154"/>
      <c r="T261" s="155"/>
      <c r="AT261" s="151" t="s">
        <v>143</v>
      </c>
      <c r="AU261" s="151" t="s">
        <v>90</v>
      </c>
      <c r="AV261" s="12" t="s">
        <v>88</v>
      </c>
      <c r="AW261" s="12" t="s">
        <v>36</v>
      </c>
      <c r="AX261" s="12" t="s">
        <v>80</v>
      </c>
      <c r="AY261" s="151" t="s">
        <v>130</v>
      </c>
    </row>
    <row r="262" spans="2:51" s="12" customFormat="1" ht="11.25">
      <c r="B262" s="150"/>
      <c r="D262" s="144" t="s">
        <v>143</v>
      </c>
      <c r="E262" s="151" t="s">
        <v>1</v>
      </c>
      <c r="F262" s="152" t="s">
        <v>993</v>
      </c>
      <c r="H262" s="151" t="s">
        <v>1</v>
      </c>
      <c r="I262" s="153"/>
      <c r="L262" s="150"/>
      <c r="M262" s="154"/>
      <c r="T262" s="155"/>
      <c r="AT262" s="151" t="s">
        <v>143</v>
      </c>
      <c r="AU262" s="151" t="s">
        <v>90</v>
      </c>
      <c r="AV262" s="12" t="s">
        <v>88</v>
      </c>
      <c r="AW262" s="12" t="s">
        <v>36</v>
      </c>
      <c r="AX262" s="12" t="s">
        <v>80</v>
      </c>
      <c r="AY262" s="151" t="s">
        <v>130</v>
      </c>
    </row>
    <row r="263" spans="2:51" s="13" customFormat="1" ht="11.25">
      <c r="B263" s="156"/>
      <c r="D263" s="144" t="s">
        <v>143</v>
      </c>
      <c r="E263" s="157" t="s">
        <v>1</v>
      </c>
      <c r="F263" s="158" t="s">
        <v>994</v>
      </c>
      <c r="H263" s="159">
        <v>7.98</v>
      </c>
      <c r="I263" s="160"/>
      <c r="L263" s="156"/>
      <c r="M263" s="161"/>
      <c r="T263" s="162"/>
      <c r="AT263" s="157" t="s">
        <v>143</v>
      </c>
      <c r="AU263" s="157" t="s">
        <v>90</v>
      </c>
      <c r="AV263" s="13" t="s">
        <v>90</v>
      </c>
      <c r="AW263" s="13" t="s">
        <v>36</v>
      </c>
      <c r="AX263" s="13" t="s">
        <v>80</v>
      </c>
      <c r="AY263" s="157" t="s">
        <v>130</v>
      </c>
    </row>
    <row r="264" spans="2:51" s="12" customFormat="1" ht="11.25">
      <c r="B264" s="150"/>
      <c r="D264" s="144" t="s">
        <v>143</v>
      </c>
      <c r="E264" s="151" t="s">
        <v>1</v>
      </c>
      <c r="F264" s="152" t="s">
        <v>995</v>
      </c>
      <c r="H264" s="151" t="s">
        <v>1</v>
      </c>
      <c r="I264" s="153"/>
      <c r="L264" s="150"/>
      <c r="M264" s="154"/>
      <c r="T264" s="155"/>
      <c r="AT264" s="151" t="s">
        <v>143</v>
      </c>
      <c r="AU264" s="151" t="s">
        <v>90</v>
      </c>
      <c r="AV264" s="12" t="s">
        <v>88</v>
      </c>
      <c r="AW264" s="12" t="s">
        <v>36</v>
      </c>
      <c r="AX264" s="12" t="s">
        <v>80</v>
      </c>
      <c r="AY264" s="151" t="s">
        <v>130</v>
      </c>
    </row>
    <row r="265" spans="2:51" s="13" customFormat="1" ht="11.25">
      <c r="B265" s="156"/>
      <c r="D265" s="144" t="s">
        <v>143</v>
      </c>
      <c r="E265" s="157" t="s">
        <v>1</v>
      </c>
      <c r="F265" s="158" t="s">
        <v>996</v>
      </c>
      <c r="H265" s="159">
        <v>34.020000000000003</v>
      </c>
      <c r="I265" s="160"/>
      <c r="L265" s="156"/>
      <c r="M265" s="161"/>
      <c r="T265" s="162"/>
      <c r="AT265" s="157" t="s">
        <v>143</v>
      </c>
      <c r="AU265" s="157" t="s">
        <v>90</v>
      </c>
      <c r="AV265" s="13" t="s">
        <v>90</v>
      </c>
      <c r="AW265" s="13" t="s">
        <v>36</v>
      </c>
      <c r="AX265" s="13" t="s">
        <v>80</v>
      </c>
      <c r="AY265" s="157" t="s">
        <v>130</v>
      </c>
    </row>
    <row r="266" spans="2:51" s="12" customFormat="1" ht="11.25">
      <c r="B266" s="150"/>
      <c r="D266" s="144" t="s">
        <v>143</v>
      </c>
      <c r="E266" s="151" t="s">
        <v>1</v>
      </c>
      <c r="F266" s="152" t="s">
        <v>997</v>
      </c>
      <c r="H266" s="151" t="s">
        <v>1</v>
      </c>
      <c r="I266" s="153"/>
      <c r="L266" s="150"/>
      <c r="M266" s="154"/>
      <c r="T266" s="155"/>
      <c r="AT266" s="151" t="s">
        <v>143</v>
      </c>
      <c r="AU266" s="151" t="s">
        <v>90</v>
      </c>
      <c r="AV266" s="12" t="s">
        <v>88</v>
      </c>
      <c r="AW266" s="12" t="s">
        <v>36</v>
      </c>
      <c r="AX266" s="12" t="s">
        <v>80</v>
      </c>
      <c r="AY266" s="151" t="s">
        <v>130</v>
      </c>
    </row>
    <row r="267" spans="2:51" s="13" customFormat="1" ht="11.25">
      <c r="B267" s="156"/>
      <c r="D267" s="144" t="s">
        <v>143</v>
      </c>
      <c r="E267" s="157" t="s">
        <v>1</v>
      </c>
      <c r="F267" s="158" t="s">
        <v>998</v>
      </c>
      <c r="H267" s="159">
        <v>70.454999999999998</v>
      </c>
      <c r="I267" s="160"/>
      <c r="L267" s="156"/>
      <c r="M267" s="161"/>
      <c r="T267" s="162"/>
      <c r="AT267" s="157" t="s">
        <v>143</v>
      </c>
      <c r="AU267" s="157" t="s">
        <v>90</v>
      </c>
      <c r="AV267" s="13" t="s">
        <v>90</v>
      </c>
      <c r="AW267" s="13" t="s">
        <v>36</v>
      </c>
      <c r="AX267" s="13" t="s">
        <v>80</v>
      </c>
      <c r="AY267" s="157" t="s">
        <v>130</v>
      </c>
    </row>
    <row r="268" spans="2:51" s="12" customFormat="1" ht="11.25">
      <c r="B268" s="150"/>
      <c r="D268" s="144" t="s">
        <v>143</v>
      </c>
      <c r="E268" s="151" t="s">
        <v>1</v>
      </c>
      <c r="F268" s="152" t="s">
        <v>999</v>
      </c>
      <c r="H268" s="151" t="s">
        <v>1</v>
      </c>
      <c r="I268" s="153"/>
      <c r="L268" s="150"/>
      <c r="M268" s="154"/>
      <c r="T268" s="155"/>
      <c r="AT268" s="151" t="s">
        <v>143</v>
      </c>
      <c r="AU268" s="151" t="s">
        <v>90</v>
      </c>
      <c r="AV268" s="12" t="s">
        <v>88</v>
      </c>
      <c r="AW268" s="12" t="s">
        <v>36</v>
      </c>
      <c r="AX268" s="12" t="s">
        <v>80</v>
      </c>
      <c r="AY268" s="151" t="s">
        <v>130</v>
      </c>
    </row>
    <row r="269" spans="2:51" s="13" customFormat="1" ht="11.25">
      <c r="B269" s="156"/>
      <c r="D269" s="144" t="s">
        <v>143</v>
      </c>
      <c r="E269" s="157" t="s">
        <v>1</v>
      </c>
      <c r="F269" s="158" t="s">
        <v>1000</v>
      </c>
      <c r="H269" s="159">
        <v>57.75</v>
      </c>
      <c r="I269" s="160"/>
      <c r="L269" s="156"/>
      <c r="M269" s="161"/>
      <c r="T269" s="162"/>
      <c r="AT269" s="157" t="s">
        <v>143</v>
      </c>
      <c r="AU269" s="157" t="s">
        <v>90</v>
      </c>
      <c r="AV269" s="13" t="s">
        <v>90</v>
      </c>
      <c r="AW269" s="13" t="s">
        <v>36</v>
      </c>
      <c r="AX269" s="13" t="s">
        <v>80</v>
      </c>
      <c r="AY269" s="157" t="s">
        <v>130</v>
      </c>
    </row>
    <row r="270" spans="2:51" s="12" customFormat="1" ht="11.25">
      <c r="B270" s="150"/>
      <c r="D270" s="144" t="s">
        <v>143</v>
      </c>
      <c r="E270" s="151" t="s">
        <v>1</v>
      </c>
      <c r="F270" s="152" t="s">
        <v>952</v>
      </c>
      <c r="H270" s="151" t="s">
        <v>1</v>
      </c>
      <c r="I270" s="153"/>
      <c r="L270" s="150"/>
      <c r="M270" s="154"/>
      <c r="T270" s="155"/>
      <c r="AT270" s="151" t="s">
        <v>143</v>
      </c>
      <c r="AU270" s="151" t="s">
        <v>90</v>
      </c>
      <c r="AV270" s="12" t="s">
        <v>88</v>
      </c>
      <c r="AW270" s="12" t="s">
        <v>36</v>
      </c>
      <c r="AX270" s="12" t="s">
        <v>80</v>
      </c>
      <c r="AY270" s="151" t="s">
        <v>130</v>
      </c>
    </row>
    <row r="271" spans="2:51" s="13" customFormat="1" ht="11.25">
      <c r="B271" s="156"/>
      <c r="D271" s="144" t="s">
        <v>143</v>
      </c>
      <c r="E271" s="157" t="s">
        <v>1</v>
      </c>
      <c r="F271" s="158" t="s">
        <v>1001</v>
      </c>
      <c r="H271" s="159">
        <v>10.45</v>
      </c>
      <c r="I271" s="160"/>
      <c r="L271" s="156"/>
      <c r="M271" s="161"/>
      <c r="T271" s="162"/>
      <c r="AT271" s="157" t="s">
        <v>143</v>
      </c>
      <c r="AU271" s="157" t="s">
        <v>90</v>
      </c>
      <c r="AV271" s="13" t="s">
        <v>90</v>
      </c>
      <c r="AW271" s="13" t="s">
        <v>36</v>
      </c>
      <c r="AX271" s="13" t="s">
        <v>80</v>
      </c>
      <c r="AY271" s="157" t="s">
        <v>130</v>
      </c>
    </row>
    <row r="272" spans="2:51" s="14" customFormat="1" ht="11.25">
      <c r="B272" s="163"/>
      <c r="D272" s="144" t="s">
        <v>143</v>
      </c>
      <c r="E272" s="164" t="s">
        <v>1</v>
      </c>
      <c r="F272" s="165" t="s">
        <v>152</v>
      </c>
      <c r="H272" s="166">
        <v>483.41499999999996</v>
      </c>
      <c r="I272" s="167"/>
      <c r="L272" s="163"/>
      <c r="M272" s="168"/>
      <c r="T272" s="169"/>
      <c r="AT272" s="164" t="s">
        <v>143</v>
      </c>
      <c r="AU272" s="164" t="s">
        <v>90</v>
      </c>
      <c r="AV272" s="14" t="s">
        <v>137</v>
      </c>
      <c r="AW272" s="14" t="s">
        <v>36</v>
      </c>
      <c r="AX272" s="14" t="s">
        <v>88</v>
      </c>
      <c r="AY272" s="164" t="s">
        <v>130</v>
      </c>
    </row>
    <row r="273" spans="2:65" s="1" customFormat="1" ht="24.2" customHeight="1">
      <c r="B273" s="31"/>
      <c r="C273" s="131" t="s">
        <v>254</v>
      </c>
      <c r="D273" s="131" t="s">
        <v>132</v>
      </c>
      <c r="E273" s="132" t="s">
        <v>1002</v>
      </c>
      <c r="F273" s="133" t="s">
        <v>1003</v>
      </c>
      <c r="G273" s="134" t="s">
        <v>135</v>
      </c>
      <c r="H273" s="135">
        <v>808.6</v>
      </c>
      <c r="I273" s="136"/>
      <c r="J273" s="137">
        <f>ROUND(I273*H273,2)</f>
        <v>0</v>
      </c>
      <c r="K273" s="133" t="s">
        <v>136</v>
      </c>
      <c r="L273" s="31"/>
      <c r="M273" s="138" t="s">
        <v>1</v>
      </c>
      <c r="N273" s="139" t="s">
        <v>45</v>
      </c>
      <c r="P273" s="140">
        <f>O273*H273</f>
        <v>0</v>
      </c>
      <c r="Q273" s="140">
        <v>2.0100000000000001E-3</v>
      </c>
      <c r="R273" s="140">
        <f>Q273*H273</f>
        <v>1.625286</v>
      </c>
      <c r="S273" s="140">
        <v>0</v>
      </c>
      <c r="T273" s="141">
        <f>S273*H273</f>
        <v>0</v>
      </c>
      <c r="AR273" s="142" t="s">
        <v>137</v>
      </c>
      <c r="AT273" s="142" t="s">
        <v>132</v>
      </c>
      <c r="AU273" s="142" t="s">
        <v>90</v>
      </c>
      <c r="AY273" s="16" t="s">
        <v>130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6" t="s">
        <v>88</v>
      </c>
      <c r="BK273" s="143">
        <f>ROUND(I273*H273,2)</f>
        <v>0</v>
      </c>
      <c r="BL273" s="16" t="s">
        <v>137</v>
      </c>
      <c r="BM273" s="142" t="s">
        <v>1004</v>
      </c>
    </row>
    <row r="274" spans="2:65" s="1" customFormat="1" ht="19.5">
      <c r="B274" s="31"/>
      <c r="D274" s="144" t="s">
        <v>139</v>
      </c>
      <c r="F274" s="145" t="s">
        <v>1005</v>
      </c>
      <c r="I274" s="146"/>
      <c r="L274" s="31"/>
      <c r="M274" s="147"/>
      <c r="T274" s="55"/>
      <c r="AT274" s="16" t="s">
        <v>139</v>
      </c>
      <c r="AU274" s="16" t="s">
        <v>90</v>
      </c>
    </row>
    <row r="275" spans="2:65" s="1" customFormat="1" ht="11.25">
      <c r="B275" s="31"/>
      <c r="D275" s="148" t="s">
        <v>141</v>
      </c>
      <c r="F275" s="149" t="s">
        <v>1006</v>
      </c>
      <c r="I275" s="146"/>
      <c r="L275" s="31"/>
      <c r="M275" s="147"/>
      <c r="T275" s="55"/>
      <c r="AT275" s="16" t="s">
        <v>141</v>
      </c>
      <c r="AU275" s="16" t="s">
        <v>90</v>
      </c>
    </row>
    <row r="276" spans="2:65" s="12" customFormat="1" ht="11.25">
      <c r="B276" s="150"/>
      <c r="D276" s="144" t="s">
        <v>143</v>
      </c>
      <c r="E276" s="151" t="s">
        <v>1</v>
      </c>
      <c r="F276" s="152" t="s">
        <v>941</v>
      </c>
      <c r="H276" s="151" t="s">
        <v>1</v>
      </c>
      <c r="I276" s="153"/>
      <c r="L276" s="150"/>
      <c r="M276" s="154"/>
      <c r="T276" s="155"/>
      <c r="AT276" s="151" t="s">
        <v>143</v>
      </c>
      <c r="AU276" s="151" t="s">
        <v>90</v>
      </c>
      <c r="AV276" s="12" t="s">
        <v>88</v>
      </c>
      <c r="AW276" s="12" t="s">
        <v>36</v>
      </c>
      <c r="AX276" s="12" t="s">
        <v>80</v>
      </c>
      <c r="AY276" s="151" t="s">
        <v>130</v>
      </c>
    </row>
    <row r="277" spans="2:65" s="12" customFormat="1" ht="11.25">
      <c r="B277" s="150"/>
      <c r="D277" s="144" t="s">
        <v>143</v>
      </c>
      <c r="E277" s="151" t="s">
        <v>1</v>
      </c>
      <c r="F277" s="152" t="s">
        <v>942</v>
      </c>
      <c r="H277" s="151" t="s">
        <v>1</v>
      </c>
      <c r="I277" s="153"/>
      <c r="L277" s="150"/>
      <c r="M277" s="154"/>
      <c r="T277" s="155"/>
      <c r="AT277" s="151" t="s">
        <v>143</v>
      </c>
      <c r="AU277" s="151" t="s">
        <v>90</v>
      </c>
      <c r="AV277" s="12" t="s">
        <v>88</v>
      </c>
      <c r="AW277" s="12" t="s">
        <v>36</v>
      </c>
      <c r="AX277" s="12" t="s">
        <v>80</v>
      </c>
      <c r="AY277" s="151" t="s">
        <v>130</v>
      </c>
    </row>
    <row r="278" spans="2:65" s="13" customFormat="1" ht="11.25">
      <c r="B278" s="156"/>
      <c r="D278" s="144" t="s">
        <v>143</v>
      </c>
      <c r="E278" s="157" t="s">
        <v>1</v>
      </c>
      <c r="F278" s="158" t="s">
        <v>1007</v>
      </c>
      <c r="H278" s="159">
        <v>52.8</v>
      </c>
      <c r="I278" s="160"/>
      <c r="L278" s="156"/>
      <c r="M278" s="161"/>
      <c r="T278" s="162"/>
      <c r="AT278" s="157" t="s">
        <v>143</v>
      </c>
      <c r="AU278" s="157" t="s">
        <v>90</v>
      </c>
      <c r="AV278" s="13" t="s">
        <v>90</v>
      </c>
      <c r="AW278" s="13" t="s">
        <v>36</v>
      </c>
      <c r="AX278" s="13" t="s">
        <v>80</v>
      </c>
      <c r="AY278" s="157" t="s">
        <v>130</v>
      </c>
    </row>
    <row r="279" spans="2:65" s="12" customFormat="1" ht="11.25">
      <c r="B279" s="150"/>
      <c r="D279" s="144" t="s">
        <v>143</v>
      </c>
      <c r="E279" s="151" t="s">
        <v>1</v>
      </c>
      <c r="F279" s="152" t="s">
        <v>944</v>
      </c>
      <c r="H279" s="151" t="s">
        <v>1</v>
      </c>
      <c r="I279" s="153"/>
      <c r="L279" s="150"/>
      <c r="M279" s="154"/>
      <c r="T279" s="155"/>
      <c r="AT279" s="151" t="s">
        <v>143</v>
      </c>
      <c r="AU279" s="151" t="s">
        <v>90</v>
      </c>
      <c r="AV279" s="12" t="s">
        <v>88</v>
      </c>
      <c r="AW279" s="12" t="s">
        <v>36</v>
      </c>
      <c r="AX279" s="12" t="s">
        <v>80</v>
      </c>
      <c r="AY279" s="151" t="s">
        <v>130</v>
      </c>
    </row>
    <row r="280" spans="2:65" s="13" customFormat="1" ht="11.25">
      <c r="B280" s="156"/>
      <c r="D280" s="144" t="s">
        <v>143</v>
      </c>
      <c r="E280" s="157" t="s">
        <v>1</v>
      </c>
      <c r="F280" s="158" t="s">
        <v>1008</v>
      </c>
      <c r="H280" s="159">
        <v>121.8</v>
      </c>
      <c r="I280" s="160"/>
      <c r="L280" s="156"/>
      <c r="M280" s="161"/>
      <c r="T280" s="162"/>
      <c r="AT280" s="157" t="s">
        <v>143</v>
      </c>
      <c r="AU280" s="157" t="s">
        <v>90</v>
      </c>
      <c r="AV280" s="13" t="s">
        <v>90</v>
      </c>
      <c r="AW280" s="13" t="s">
        <v>36</v>
      </c>
      <c r="AX280" s="13" t="s">
        <v>80</v>
      </c>
      <c r="AY280" s="157" t="s">
        <v>130</v>
      </c>
    </row>
    <row r="281" spans="2:65" s="12" customFormat="1" ht="11.25">
      <c r="B281" s="150"/>
      <c r="D281" s="144" t="s">
        <v>143</v>
      </c>
      <c r="E281" s="151" t="s">
        <v>1</v>
      </c>
      <c r="F281" s="152" t="s">
        <v>946</v>
      </c>
      <c r="H281" s="151" t="s">
        <v>1</v>
      </c>
      <c r="I281" s="153"/>
      <c r="L281" s="150"/>
      <c r="M281" s="154"/>
      <c r="T281" s="155"/>
      <c r="AT281" s="151" t="s">
        <v>143</v>
      </c>
      <c r="AU281" s="151" t="s">
        <v>90</v>
      </c>
      <c r="AV281" s="12" t="s">
        <v>88</v>
      </c>
      <c r="AW281" s="12" t="s">
        <v>36</v>
      </c>
      <c r="AX281" s="12" t="s">
        <v>80</v>
      </c>
      <c r="AY281" s="151" t="s">
        <v>130</v>
      </c>
    </row>
    <row r="282" spans="2:65" s="13" customFormat="1" ht="11.25">
      <c r="B282" s="156"/>
      <c r="D282" s="144" t="s">
        <v>143</v>
      </c>
      <c r="E282" s="157" t="s">
        <v>1</v>
      </c>
      <c r="F282" s="158" t="s">
        <v>1009</v>
      </c>
      <c r="H282" s="159">
        <v>256</v>
      </c>
      <c r="I282" s="160"/>
      <c r="L282" s="156"/>
      <c r="M282" s="161"/>
      <c r="T282" s="162"/>
      <c r="AT282" s="157" t="s">
        <v>143</v>
      </c>
      <c r="AU282" s="157" t="s">
        <v>90</v>
      </c>
      <c r="AV282" s="13" t="s">
        <v>90</v>
      </c>
      <c r="AW282" s="13" t="s">
        <v>36</v>
      </c>
      <c r="AX282" s="13" t="s">
        <v>80</v>
      </c>
      <c r="AY282" s="157" t="s">
        <v>130</v>
      </c>
    </row>
    <row r="283" spans="2:65" s="12" customFormat="1" ht="11.25">
      <c r="B283" s="150"/>
      <c r="D283" s="144" t="s">
        <v>143</v>
      </c>
      <c r="E283" s="151" t="s">
        <v>1</v>
      </c>
      <c r="F283" s="152" t="s">
        <v>948</v>
      </c>
      <c r="H283" s="151" t="s">
        <v>1</v>
      </c>
      <c r="I283" s="153"/>
      <c r="L283" s="150"/>
      <c r="M283" s="154"/>
      <c r="T283" s="155"/>
      <c r="AT283" s="151" t="s">
        <v>143</v>
      </c>
      <c r="AU283" s="151" t="s">
        <v>90</v>
      </c>
      <c r="AV283" s="12" t="s">
        <v>88</v>
      </c>
      <c r="AW283" s="12" t="s">
        <v>36</v>
      </c>
      <c r="AX283" s="12" t="s">
        <v>80</v>
      </c>
      <c r="AY283" s="151" t="s">
        <v>130</v>
      </c>
    </row>
    <row r="284" spans="2:65" s="13" customFormat="1" ht="11.25">
      <c r="B284" s="156"/>
      <c r="D284" s="144" t="s">
        <v>143</v>
      </c>
      <c r="E284" s="157" t="s">
        <v>1</v>
      </c>
      <c r="F284" s="158" t="s">
        <v>1010</v>
      </c>
      <c r="H284" s="159">
        <v>60.8</v>
      </c>
      <c r="I284" s="160"/>
      <c r="L284" s="156"/>
      <c r="M284" s="161"/>
      <c r="T284" s="162"/>
      <c r="AT284" s="157" t="s">
        <v>143</v>
      </c>
      <c r="AU284" s="157" t="s">
        <v>90</v>
      </c>
      <c r="AV284" s="13" t="s">
        <v>90</v>
      </c>
      <c r="AW284" s="13" t="s">
        <v>36</v>
      </c>
      <c r="AX284" s="13" t="s">
        <v>80</v>
      </c>
      <c r="AY284" s="157" t="s">
        <v>130</v>
      </c>
    </row>
    <row r="285" spans="2:65" s="12" customFormat="1" ht="11.25">
      <c r="B285" s="150"/>
      <c r="D285" s="144" t="s">
        <v>143</v>
      </c>
      <c r="E285" s="151" t="s">
        <v>1</v>
      </c>
      <c r="F285" s="152" t="s">
        <v>950</v>
      </c>
      <c r="H285" s="151" t="s">
        <v>1</v>
      </c>
      <c r="I285" s="153"/>
      <c r="L285" s="150"/>
      <c r="M285" s="154"/>
      <c r="T285" s="155"/>
      <c r="AT285" s="151" t="s">
        <v>143</v>
      </c>
      <c r="AU285" s="151" t="s">
        <v>90</v>
      </c>
      <c r="AV285" s="12" t="s">
        <v>88</v>
      </c>
      <c r="AW285" s="12" t="s">
        <v>36</v>
      </c>
      <c r="AX285" s="12" t="s">
        <v>80</v>
      </c>
      <c r="AY285" s="151" t="s">
        <v>130</v>
      </c>
    </row>
    <row r="286" spans="2:65" s="12" customFormat="1" ht="11.25">
      <c r="B286" s="150"/>
      <c r="D286" s="144" t="s">
        <v>143</v>
      </c>
      <c r="E286" s="151" t="s">
        <v>1</v>
      </c>
      <c r="F286" s="152" t="s">
        <v>993</v>
      </c>
      <c r="H286" s="151" t="s">
        <v>1</v>
      </c>
      <c r="I286" s="153"/>
      <c r="L286" s="150"/>
      <c r="M286" s="154"/>
      <c r="T286" s="155"/>
      <c r="AT286" s="151" t="s">
        <v>143</v>
      </c>
      <c r="AU286" s="151" t="s">
        <v>90</v>
      </c>
      <c r="AV286" s="12" t="s">
        <v>88</v>
      </c>
      <c r="AW286" s="12" t="s">
        <v>36</v>
      </c>
      <c r="AX286" s="12" t="s">
        <v>80</v>
      </c>
      <c r="AY286" s="151" t="s">
        <v>130</v>
      </c>
    </row>
    <row r="287" spans="2:65" s="13" customFormat="1" ht="11.25">
      <c r="B287" s="156"/>
      <c r="D287" s="144" t="s">
        <v>143</v>
      </c>
      <c r="E287" s="157" t="s">
        <v>1</v>
      </c>
      <c r="F287" s="158" t="s">
        <v>1011</v>
      </c>
      <c r="H287" s="159">
        <v>8.4</v>
      </c>
      <c r="I287" s="160"/>
      <c r="L287" s="156"/>
      <c r="M287" s="161"/>
      <c r="T287" s="162"/>
      <c r="AT287" s="157" t="s">
        <v>143</v>
      </c>
      <c r="AU287" s="157" t="s">
        <v>90</v>
      </c>
      <c r="AV287" s="13" t="s">
        <v>90</v>
      </c>
      <c r="AW287" s="13" t="s">
        <v>36</v>
      </c>
      <c r="AX287" s="13" t="s">
        <v>80</v>
      </c>
      <c r="AY287" s="157" t="s">
        <v>130</v>
      </c>
    </row>
    <row r="288" spans="2:65" s="12" customFormat="1" ht="11.25">
      <c r="B288" s="150"/>
      <c r="D288" s="144" t="s">
        <v>143</v>
      </c>
      <c r="E288" s="151" t="s">
        <v>1</v>
      </c>
      <c r="F288" s="152" t="s">
        <v>995</v>
      </c>
      <c r="H288" s="151" t="s">
        <v>1</v>
      </c>
      <c r="I288" s="153"/>
      <c r="L288" s="150"/>
      <c r="M288" s="154"/>
      <c r="T288" s="155"/>
      <c r="AT288" s="151" t="s">
        <v>143</v>
      </c>
      <c r="AU288" s="151" t="s">
        <v>90</v>
      </c>
      <c r="AV288" s="12" t="s">
        <v>88</v>
      </c>
      <c r="AW288" s="12" t="s">
        <v>36</v>
      </c>
      <c r="AX288" s="12" t="s">
        <v>80</v>
      </c>
      <c r="AY288" s="151" t="s">
        <v>130</v>
      </c>
    </row>
    <row r="289" spans="2:65" s="13" customFormat="1" ht="11.25">
      <c r="B289" s="156"/>
      <c r="D289" s="144" t="s">
        <v>143</v>
      </c>
      <c r="E289" s="157" t="s">
        <v>1</v>
      </c>
      <c r="F289" s="158" t="s">
        <v>1012</v>
      </c>
      <c r="H289" s="159">
        <v>56.7</v>
      </c>
      <c r="I289" s="160"/>
      <c r="L289" s="156"/>
      <c r="M289" s="161"/>
      <c r="T289" s="162"/>
      <c r="AT289" s="157" t="s">
        <v>143</v>
      </c>
      <c r="AU289" s="157" t="s">
        <v>90</v>
      </c>
      <c r="AV289" s="13" t="s">
        <v>90</v>
      </c>
      <c r="AW289" s="13" t="s">
        <v>36</v>
      </c>
      <c r="AX289" s="13" t="s">
        <v>80</v>
      </c>
      <c r="AY289" s="157" t="s">
        <v>130</v>
      </c>
    </row>
    <row r="290" spans="2:65" s="12" customFormat="1" ht="11.25">
      <c r="B290" s="150"/>
      <c r="D290" s="144" t="s">
        <v>143</v>
      </c>
      <c r="E290" s="151" t="s">
        <v>1</v>
      </c>
      <c r="F290" s="152" t="s">
        <v>997</v>
      </c>
      <c r="H290" s="151" t="s">
        <v>1</v>
      </c>
      <c r="I290" s="153"/>
      <c r="L290" s="150"/>
      <c r="M290" s="154"/>
      <c r="T290" s="155"/>
      <c r="AT290" s="151" t="s">
        <v>143</v>
      </c>
      <c r="AU290" s="151" t="s">
        <v>90</v>
      </c>
      <c r="AV290" s="12" t="s">
        <v>88</v>
      </c>
      <c r="AW290" s="12" t="s">
        <v>36</v>
      </c>
      <c r="AX290" s="12" t="s">
        <v>80</v>
      </c>
      <c r="AY290" s="151" t="s">
        <v>130</v>
      </c>
    </row>
    <row r="291" spans="2:65" s="13" customFormat="1" ht="11.25">
      <c r="B291" s="156"/>
      <c r="D291" s="144" t="s">
        <v>143</v>
      </c>
      <c r="E291" s="157" t="s">
        <v>1</v>
      </c>
      <c r="F291" s="158" t="s">
        <v>1013</v>
      </c>
      <c r="H291" s="159">
        <v>128.1</v>
      </c>
      <c r="I291" s="160"/>
      <c r="L291" s="156"/>
      <c r="M291" s="161"/>
      <c r="T291" s="162"/>
      <c r="AT291" s="157" t="s">
        <v>143</v>
      </c>
      <c r="AU291" s="157" t="s">
        <v>90</v>
      </c>
      <c r="AV291" s="13" t="s">
        <v>90</v>
      </c>
      <c r="AW291" s="13" t="s">
        <v>36</v>
      </c>
      <c r="AX291" s="13" t="s">
        <v>80</v>
      </c>
      <c r="AY291" s="157" t="s">
        <v>130</v>
      </c>
    </row>
    <row r="292" spans="2:65" s="12" customFormat="1" ht="11.25">
      <c r="B292" s="150"/>
      <c r="D292" s="144" t="s">
        <v>143</v>
      </c>
      <c r="E292" s="151" t="s">
        <v>1</v>
      </c>
      <c r="F292" s="152" t="s">
        <v>999</v>
      </c>
      <c r="H292" s="151" t="s">
        <v>1</v>
      </c>
      <c r="I292" s="153"/>
      <c r="L292" s="150"/>
      <c r="M292" s="154"/>
      <c r="T292" s="155"/>
      <c r="AT292" s="151" t="s">
        <v>143</v>
      </c>
      <c r="AU292" s="151" t="s">
        <v>90</v>
      </c>
      <c r="AV292" s="12" t="s">
        <v>88</v>
      </c>
      <c r="AW292" s="12" t="s">
        <v>36</v>
      </c>
      <c r="AX292" s="12" t="s">
        <v>80</v>
      </c>
      <c r="AY292" s="151" t="s">
        <v>130</v>
      </c>
    </row>
    <row r="293" spans="2:65" s="13" customFormat="1" ht="11.25">
      <c r="B293" s="156"/>
      <c r="D293" s="144" t="s">
        <v>143</v>
      </c>
      <c r="E293" s="157" t="s">
        <v>1</v>
      </c>
      <c r="F293" s="158" t="s">
        <v>1014</v>
      </c>
      <c r="H293" s="159">
        <v>105</v>
      </c>
      <c r="I293" s="160"/>
      <c r="L293" s="156"/>
      <c r="M293" s="161"/>
      <c r="T293" s="162"/>
      <c r="AT293" s="157" t="s">
        <v>143</v>
      </c>
      <c r="AU293" s="157" t="s">
        <v>90</v>
      </c>
      <c r="AV293" s="13" t="s">
        <v>90</v>
      </c>
      <c r="AW293" s="13" t="s">
        <v>36</v>
      </c>
      <c r="AX293" s="13" t="s">
        <v>80</v>
      </c>
      <c r="AY293" s="157" t="s">
        <v>130</v>
      </c>
    </row>
    <row r="294" spans="2:65" s="12" customFormat="1" ht="11.25">
      <c r="B294" s="150"/>
      <c r="D294" s="144" t="s">
        <v>143</v>
      </c>
      <c r="E294" s="151" t="s">
        <v>1</v>
      </c>
      <c r="F294" s="152" t="s">
        <v>952</v>
      </c>
      <c r="H294" s="151" t="s">
        <v>1</v>
      </c>
      <c r="I294" s="153"/>
      <c r="L294" s="150"/>
      <c r="M294" s="154"/>
      <c r="T294" s="155"/>
      <c r="AT294" s="151" t="s">
        <v>143</v>
      </c>
      <c r="AU294" s="151" t="s">
        <v>90</v>
      </c>
      <c r="AV294" s="12" t="s">
        <v>88</v>
      </c>
      <c r="AW294" s="12" t="s">
        <v>36</v>
      </c>
      <c r="AX294" s="12" t="s">
        <v>80</v>
      </c>
      <c r="AY294" s="151" t="s">
        <v>130</v>
      </c>
    </row>
    <row r="295" spans="2:65" s="13" customFormat="1" ht="11.25">
      <c r="B295" s="156"/>
      <c r="D295" s="144" t="s">
        <v>143</v>
      </c>
      <c r="E295" s="157" t="s">
        <v>1</v>
      </c>
      <c r="F295" s="158" t="s">
        <v>1015</v>
      </c>
      <c r="H295" s="159">
        <v>19</v>
      </c>
      <c r="I295" s="160"/>
      <c r="L295" s="156"/>
      <c r="M295" s="161"/>
      <c r="T295" s="162"/>
      <c r="AT295" s="157" t="s">
        <v>143</v>
      </c>
      <c r="AU295" s="157" t="s">
        <v>90</v>
      </c>
      <c r="AV295" s="13" t="s">
        <v>90</v>
      </c>
      <c r="AW295" s="13" t="s">
        <v>36</v>
      </c>
      <c r="AX295" s="13" t="s">
        <v>80</v>
      </c>
      <c r="AY295" s="157" t="s">
        <v>130</v>
      </c>
    </row>
    <row r="296" spans="2:65" s="14" customFormat="1" ht="11.25">
      <c r="B296" s="163"/>
      <c r="D296" s="144" t="s">
        <v>143</v>
      </c>
      <c r="E296" s="164" t="s">
        <v>1</v>
      </c>
      <c r="F296" s="165" t="s">
        <v>152</v>
      </c>
      <c r="H296" s="166">
        <v>808.6</v>
      </c>
      <c r="I296" s="167"/>
      <c r="L296" s="163"/>
      <c r="M296" s="168"/>
      <c r="T296" s="169"/>
      <c r="AT296" s="164" t="s">
        <v>143</v>
      </c>
      <c r="AU296" s="164" t="s">
        <v>90</v>
      </c>
      <c r="AV296" s="14" t="s">
        <v>137</v>
      </c>
      <c r="AW296" s="14" t="s">
        <v>36</v>
      </c>
      <c r="AX296" s="14" t="s">
        <v>88</v>
      </c>
      <c r="AY296" s="164" t="s">
        <v>130</v>
      </c>
    </row>
    <row r="297" spans="2:65" s="1" customFormat="1" ht="24.2" customHeight="1">
      <c r="B297" s="31"/>
      <c r="C297" s="131" t="s">
        <v>263</v>
      </c>
      <c r="D297" s="131" t="s">
        <v>132</v>
      </c>
      <c r="E297" s="132" t="s">
        <v>1016</v>
      </c>
      <c r="F297" s="133" t="s">
        <v>1017</v>
      </c>
      <c r="G297" s="134" t="s">
        <v>135</v>
      </c>
      <c r="H297" s="135">
        <v>808.6</v>
      </c>
      <c r="I297" s="136"/>
      <c r="J297" s="137">
        <f>ROUND(I297*H297,2)</f>
        <v>0</v>
      </c>
      <c r="K297" s="133" t="s">
        <v>136</v>
      </c>
      <c r="L297" s="31"/>
      <c r="M297" s="138" t="s">
        <v>1</v>
      </c>
      <c r="N297" s="139" t="s">
        <v>45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137</v>
      </c>
      <c r="AT297" s="142" t="s">
        <v>132</v>
      </c>
      <c r="AU297" s="142" t="s">
        <v>90</v>
      </c>
      <c r="AY297" s="16" t="s">
        <v>130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6" t="s">
        <v>88</v>
      </c>
      <c r="BK297" s="143">
        <f>ROUND(I297*H297,2)</f>
        <v>0</v>
      </c>
      <c r="BL297" s="16" t="s">
        <v>137</v>
      </c>
      <c r="BM297" s="142" t="s">
        <v>1018</v>
      </c>
    </row>
    <row r="298" spans="2:65" s="1" customFormat="1" ht="29.25">
      <c r="B298" s="31"/>
      <c r="D298" s="144" t="s">
        <v>139</v>
      </c>
      <c r="F298" s="145" t="s">
        <v>1019</v>
      </c>
      <c r="I298" s="146"/>
      <c r="L298" s="31"/>
      <c r="M298" s="147"/>
      <c r="T298" s="55"/>
      <c r="AT298" s="16" t="s">
        <v>139</v>
      </c>
      <c r="AU298" s="16" t="s">
        <v>90</v>
      </c>
    </row>
    <row r="299" spans="2:65" s="1" customFormat="1" ht="11.25">
      <c r="B299" s="31"/>
      <c r="D299" s="148" t="s">
        <v>141</v>
      </c>
      <c r="F299" s="149" t="s">
        <v>1020</v>
      </c>
      <c r="I299" s="146"/>
      <c r="L299" s="31"/>
      <c r="M299" s="147"/>
      <c r="T299" s="55"/>
      <c r="AT299" s="16" t="s">
        <v>141</v>
      </c>
      <c r="AU299" s="16" t="s">
        <v>90</v>
      </c>
    </row>
    <row r="300" spans="2:65" s="12" customFormat="1" ht="11.25">
      <c r="B300" s="150"/>
      <c r="D300" s="144" t="s">
        <v>143</v>
      </c>
      <c r="E300" s="151" t="s">
        <v>1</v>
      </c>
      <c r="F300" s="152" t="s">
        <v>941</v>
      </c>
      <c r="H300" s="151" t="s">
        <v>1</v>
      </c>
      <c r="I300" s="153"/>
      <c r="L300" s="150"/>
      <c r="M300" s="154"/>
      <c r="T300" s="155"/>
      <c r="AT300" s="151" t="s">
        <v>143</v>
      </c>
      <c r="AU300" s="151" t="s">
        <v>90</v>
      </c>
      <c r="AV300" s="12" t="s">
        <v>88</v>
      </c>
      <c r="AW300" s="12" t="s">
        <v>36</v>
      </c>
      <c r="AX300" s="12" t="s">
        <v>80</v>
      </c>
      <c r="AY300" s="151" t="s">
        <v>130</v>
      </c>
    </row>
    <row r="301" spans="2:65" s="12" customFormat="1" ht="11.25">
      <c r="B301" s="150"/>
      <c r="D301" s="144" t="s">
        <v>143</v>
      </c>
      <c r="E301" s="151" t="s">
        <v>1</v>
      </c>
      <c r="F301" s="152" t="s">
        <v>942</v>
      </c>
      <c r="H301" s="151" t="s">
        <v>1</v>
      </c>
      <c r="I301" s="153"/>
      <c r="L301" s="150"/>
      <c r="M301" s="154"/>
      <c r="T301" s="155"/>
      <c r="AT301" s="151" t="s">
        <v>143</v>
      </c>
      <c r="AU301" s="151" t="s">
        <v>90</v>
      </c>
      <c r="AV301" s="12" t="s">
        <v>88</v>
      </c>
      <c r="AW301" s="12" t="s">
        <v>36</v>
      </c>
      <c r="AX301" s="12" t="s">
        <v>80</v>
      </c>
      <c r="AY301" s="151" t="s">
        <v>130</v>
      </c>
    </row>
    <row r="302" spans="2:65" s="13" customFormat="1" ht="11.25">
      <c r="B302" s="156"/>
      <c r="D302" s="144" t="s">
        <v>143</v>
      </c>
      <c r="E302" s="157" t="s">
        <v>1</v>
      </c>
      <c r="F302" s="158" t="s">
        <v>1007</v>
      </c>
      <c r="H302" s="159">
        <v>52.8</v>
      </c>
      <c r="I302" s="160"/>
      <c r="L302" s="156"/>
      <c r="M302" s="161"/>
      <c r="T302" s="162"/>
      <c r="AT302" s="157" t="s">
        <v>143</v>
      </c>
      <c r="AU302" s="157" t="s">
        <v>90</v>
      </c>
      <c r="AV302" s="13" t="s">
        <v>90</v>
      </c>
      <c r="AW302" s="13" t="s">
        <v>36</v>
      </c>
      <c r="AX302" s="13" t="s">
        <v>80</v>
      </c>
      <c r="AY302" s="157" t="s">
        <v>130</v>
      </c>
    </row>
    <row r="303" spans="2:65" s="12" customFormat="1" ht="11.25">
      <c r="B303" s="150"/>
      <c r="D303" s="144" t="s">
        <v>143</v>
      </c>
      <c r="E303" s="151" t="s">
        <v>1</v>
      </c>
      <c r="F303" s="152" t="s">
        <v>944</v>
      </c>
      <c r="H303" s="151" t="s">
        <v>1</v>
      </c>
      <c r="I303" s="153"/>
      <c r="L303" s="150"/>
      <c r="M303" s="154"/>
      <c r="T303" s="155"/>
      <c r="AT303" s="151" t="s">
        <v>143</v>
      </c>
      <c r="AU303" s="151" t="s">
        <v>90</v>
      </c>
      <c r="AV303" s="12" t="s">
        <v>88</v>
      </c>
      <c r="AW303" s="12" t="s">
        <v>36</v>
      </c>
      <c r="AX303" s="12" t="s">
        <v>80</v>
      </c>
      <c r="AY303" s="151" t="s">
        <v>130</v>
      </c>
    </row>
    <row r="304" spans="2:65" s="13" customFormat="1" ht="11.25">
      <c r="B304" s="156"/>
      <c r="D304" s="144" t="s">
        <v>143</v>
      </c>
      <c r="E304" s="157" t="s">
        <v>1</v>
      </c>
      <c r="F304" s="158" t="s">
        <v>1008</v>
      </c>
      <c r="H304" s="159">
        <v>121.8</v>
      </c>
      <c r="I304" s="160"/>
      <c r="L304" s="156"/>
      <c r="M304" s="161"/>
      <c r="T304" s="162"/>
      <c r="AT304" s="157" t="s">
        <v>143</v>
      </c>
      <c r="AU304" s="157" t="s">
        <v>90</v>
      </c>
      <c r="AV304" s="13" t="s">
        <v>90</v>
      </c>
      <c r="AW304" s="13" t="s">
        <v>36</v>
      </c>
      <c r="AX304" s="13" t="s">
        <v>80</v>
      </c>
      <c r="AY304" s="157" t="s">
        <v>130</v>
      </c>
    </row>
    <row r="305" spans="2:51" s="12" customFormat="1" ht="11.25">
      <c r="B305" s="150"/>
      <c r="D305" s="144" t="s">
        <v>143</v>
      </c>
      <c r="E305" s="151" t="s">
        <v>1</v>
      </c>
      <c r="F305" s="152" t="s">
        <v>946</v>
      </c>
      <c r="H305" s="151" t="s">
        <v>1</v>
      </c>
      <c r="I305" s="153"/>
      <c r="L305" s="150"/>
      <c r="M305" s="154"/>
      <c r="T305" s="155"/>
      <c r="AT305" s="151" t="s">
        <v>143</v>
      </c>
      <c r="AU305" s="151" t="s">
        <v>90</v>
      </c>
      <c r="AV305" s="12" t="s">
        <v>88</v>
      </c>
      <c r="AW305" s="12" t="s">
        <v>36</v>
      </c>
      <c r="AX305" s="12" t="s">
        <v>80</v>
      </c>
      <c r="AY305" s="151" t="s">
        <v>130</v>
      </c>
    </row>
    <row r="306" spans="2:51" s="13" customFormat="1" ht="11.25">
      <c r="B306" s="156"/>
      <c r="D306" s="144" t="s">
        <v>143</v>
      </c>
      <c r="E306" s="157" t="s">
        <v>1</v>
      </c>
      <c r="F306" s="158" t="s">
        <v>1009</v>
      </c>
      <c r="H306" s="159">
        <v>256</v>
      </c>
      <c r="I306" s="160"/>
      <c r="L306" s="156"/>
      <c r="M306" s="161"/>
      <c r="T306" s="162"/>
      <c r="AT306" s="157" t="s">
        <v>143</v>
      </c>
      <c r="AU306" s="157" t="s">
        <v>90</v>
      </c>
      <c r="AV306" s="13" t="s">
        <v>90</v>
      </c>
      <c r="AW306" s="13" t="s">
        <v>36</v>
      </c>
      <c r="AX306" s="13" t="s">
        <v>80</v>
      </c>
      <c r="AY306" s="157" t="s">
        <v>130</v>
      </c>
    </row>
    <row r="307" spans="2:51" s="12" customFormat="1" ht="11.25">
      <c r="B307" s="150"/>
      <c r="D307" s="144" t="s">
        <v>143</v>
      </c>
      <c r="E307" s="151" t="s">
        <v>1</v>
      </c>
      <c r="F307" s="152" t="s">
        <v>948</v>
      </c>
      <c r="H307" s="151" t="s">
        <v>1</v>
      </c>
      <c r="I307" s="153"/>
      <c r="L307" s="150"/>
      <c r="M307" s="154"/>
      <c r="T307" s="155"/>
      <c r="AT307" s="151" t="s">
        <v>143</v>
      </c>
      <c r="AU307" s="151" t="s">
        <v>90</v>
      </c>
      <c r="AV307" s="12" t="s">
        <v>88</v>
      </c>
      <c r="AW307" s="12" t="s">
        <v>36</v>
      </c>
      <c r="AX307" s="12" t="s">
        <v>80</v>
      </c>
      <c r="AY307" s="151" t="s">
        <v>130</v>
      </c>
    </row>
    <row r="308" spans="2:51" s="13" customFormat="1" ht="11.25">
      <c r="B308" s="156"/>
      <c r="D308" s="144" t="s">
        <v>143</v>
      </c>
      <c r="E308" s="157" t="s">
        <v>1</v>
      </c>
      <c r="F308" s="158" t="s">
        <v>1010</v>
      </c>
      <c r="H308" s="159">
        <v>60.8</v>
      </c>
      <c r="I308" s="160"/>
      <c r="L308" s="156"/>
      <c r="M308" s="161"/>
      <c r="T308" s="162"/>
      <c r="AT308" s="157" t="s">
        <v>143</v>
      </c>
      <c r="AU308" s="157" t="s">
        <v>90</v>
      </c>
      <c r="AV308" s="13" t="s">
        <v>90</v>
      </c>
      <c r="AW308" s="13" t="s">
        <v>36</v>
      </c>
      <c r="AX308" s="13" t="s">
        <v>80</v>
      </c>
      <c r="AY308" s="157" t="s">
        <v>130</v>
      </c>
    </row>
    <row r="309" spans="2:51" s="12" customFormat="1" ht="11.25">
      <c r="B309" s="150"/>
      <c r="D309" s="144" t="s">
        <v>143</v>
      </c>
      <c r="E309" s="151" t="s">
        <v>1</v>
      </c>
      <c r="F309" s="152" t="s">
        <v>950</v>
      </c>
      <c r="H309" s="151" t="s">
        <v>1</v>
      </c>
      <c r="I309" s="153"/>
      <c r="L309" s="150"/>
      <c r="M309" s="154"/>
      <c r="T309" s="155"/>
      <c r="AT309" s="151" t="s">
        <v>143</v>
      </c>
      <c r="AU309" s="151" t="s">
        <v>90</v>
      </c>
      <c r="AV309" s="12" t="s">
        <v>88</v>
      </c>
      <c r="AW309" s="12" t="s">
        <v>36</v>
      </c>
      <c r="AX309" s="12" t="s">
        <v>80</v>
      </c>
      <c r="AY309" s="151" t="s">
        <v>130</v>
      </c>
    </row>
    <row r="310" spans="2:51" s="12" customFormat="1" ht="11.25">
      <c r="B310" s="150"/>
      <c r="D310" s="144" t="s">
        <v>143</v>
      </c>
      <c r="E310" s="151" t="s">
        <v>1</v>
      </c>
      <c r="F310" s="152" t="s">
        <v>993</v>
      </c>
      <c r="H310" s="151" t="s">
        <v>1</v>
      </c>
      <c r="I310" s="153"/>
      <c r="L310" s="150"/>
      <c r="M310" s="154"/>
      <c r="T310" s="155"/>
      <c r="AT310" s="151" t="s">
        <v>143</v>
      </c>
      <c r="AU310" s="151" t="s">
        <v>90</v>
      </c>
      <c r="AV310" s="12" t="s">
        <v>88</v>
      </c>
      <c r="AW310" s="12" t="s">
        <v>36</v>
      </c>
      <c r="AX310" s="12" t="s">
        <v>80</v>
      </c>
      <c r="AY310" s="151" t="s">
        <v>130</v>
      </c>
    </row>
    <row r="311" spans="2:51" s="13" customFormat="1" ht="11.25">
      <c r="B311" s="156"/>
      <c r="D311" s="144" t="s">
        <v>143</v>
      </c>
      <c r="E311" s="157" t="s">
        <v>1</v>
      </c>
      <c r="F311" s="158" t="s">
        <v>1011</v>
      </c>
      <c r="H311" s="159">
        <v>8.4</v>
      </c>
      <c r="I311" s="160"/>
      <c r="L311" s="156"/>
      <c r="M311" s="161"/>
      <c r="T311" s="162"/>
      <c r="AT311" s="157" t="s">
        <v>143</v>
      </c>
      <c r="AU311" s="157" t="s">
        <v>90</v>
      </c>
      <c r="AV311" s="13" t="s">
        <v>90</v>
      </c>
      <c r="AW311" s="13" t="s">
        <v>36</v>
      </c>
      <c r="AX311" s="13" t="s">
        <v>80</v>
      </c>
      <c r="AY311" s="157" t="s">
        <v>130</v>
      </c>
    </row>
    <row r="312" spans="2:51" s="12" customFormat="1" ht="11.25">
      <c r="B312" s="150"/>
      <c r="D312" s="144" t="s">
        <v>143</v>
      </c>
      <c r="E312" s="151" t="s">
        <v>1</v>
      </c>
      <c r="F312" s="152" t="s">
        <v>995</v>
      </c>
      <c r="H312" s="151" t="s">
        <v>1</v>
      </c>
      <c r="I312" s="153"/>
      <c r="L312" s="150"/>
      <c r="M312" s="154"/>
      <c r="T312" s="155"/>
      <c r="AT312" s="151" t="s">
        <v>143</v>
      </c>
      <c r="AU312" s="151" t="s">
        <v>90</v>
      </c>
      <c r="AV312" s="12" t="s">
        <v>88</v>
      </c>
      <c r="AW312" s="12" t="s">
        <v>36</v>
      </c>
      <c r="AX312" s="12" t="s">
        <v>80</v>
      </c>
      <c r="AY312" s="151" t="s">
        <v>130</v>
      </c>
    </row>
    <row r="313" spans="2:51" s="13" customFormat="1" ht="11.25">
      <c r="B313" s="156"/>
      <c r="D313" s="144" t="s">
        <v>143</v>
      </c>
      <c r="E313" s="157" t="s">
        <v>1</v>
      </c>
      <c r="F313" s="158" t="s">
        <v>1012</v>
      </c>
      <c r="H313" s="159">
        <v>56.7</v>
      </c>
      <c r="I313" s="160"/>
      <c r="L313" s="156"/>
      <c r="M313" s="161"/>
      <c r="T313" s="162"/>
      <c r="AT313" s="157" t="s">
        <v>143</v>
      </c>
      <c r="AU313" s="157" t="s">
        <v>90</v>
      </c>
      <c r="AV313" s="13" t="s">
        <v>90</v>
      </c>
      <c r="AW313" s="13" t="s">
        <v>36</v>
      </c>
      <c r="AX313" s="13" t="s">
        <v>80</v>
      </c>
      <c r="AY313" s="157" t="s">
        <v>130</v>
      </c>
    </row>
    <row r="314" spans="2:51" s="12" customFormat="1" ht="11.25">
      <c r="B314" s="150"/>
      <c r="D314" s="144" t="s">
        <v>143</v>
      </c>
      <c r="E314" s="151" t="s">
        <v>1</v>
      </c>
      <c r="F314" s="152" t="s">
        <v>997</v>
      </c>
      <c r="H314" s="151" t="s">
        <v>1</v>
      </c>
      <c r="I314" s="153"/>
      <c r="L314" s="150"/>
      <c r="M314" s="154"/>
      <c r="T314" s="155"/>
      <c r="AT314" s="151" t="s">
        <v>143</v>
      </c>
      <c r="AU314" s="151" t="s">
        <v>90</v>
      </c>
      <c r="AV314" s="12" t="s">
        <v>88</v>
      </c>
      <c r="AW314" s="12" t="s">
        <v>36</v>
      </c>
      <c r="AX314" s="12" t="s">
        <v>80</v>
      </c>
      <c r="AY314" s="151" t="s">
        <v>130</v>
      </c>
    </row>
    <row r="315" spans="2:51" s="13" customFormat="1" ht="11.25">
      <c r="B315" s="156"/>
      <c r="D315" s="144" t="s">
        <v>143</v>
      </c>
      <c r="E315" s="157" t="s">
        <v>1</v>
      </c>
      <c r="F315" s="158" t="s">
        <v>1013</v>
      </c>
      <c r="H315" s="159">
        <v>128.1</v>
      </c>
      <c r="I315" s="160"/>
      <c r="L315" s="156"/>
      <c r="M315" s="161"/>
      <c r="T315" s="162"/>
      <c r="AT315" s="157" t="s">
        <v>143</v>
      </c>
      <c r="AU315" s="157" t="s">
        <v>90</v>
      </c>
      <c r="AV315" s="13" t="s">
        <v>90</v>
      </c>
      <c r="AW315" s="13" t="s">
        <v>36</v>
      </c>
      <c r="AX315" s="13" t="s">
        <v>80</v>
      </c>
      <c r="AY315" s="157" t="s">
        <v>130</v>
      </c>
    </row>
    <row r="316" spans="2:51" s="12" customFormat="1" ht="11.25">
      <c r="B316" s="150"/>
      <c r="D316" s="144" t="s">
        <v>143</v>
      </c>
      <c r="E316" s="151" t="s">
        <v>1</v>
      </c>
      <c r="F316" s="152" t="s">
        <v>999</v>
      </c>
      <c r="H316" s="151" t="s">
        <v>1</v>
      </c>
      <c r="I316" s="153"/>
      <c r="L316" s="150"/>
      <c r="M316" s="154"/>
      <c r="T316" s="155"/>
      <c r="AT316" s="151" t="s">
        <v>143</v>
      </c>
      <c r="AU316" s="151" t="s">
        <v>90</v>
      </c>
      <c r="AV316" s="12" t="s">
        <v>88</v>
      </c>
      <c r="AW316" s="12" t="s">
        <v>36</v>
      </c>
      <c r="AX316" s="12" t="s">
        <v>80</v>
      </c>
      <c r="AY316" s="151" t="s">
        <v>130</v>
      </c>
    </row>
    <row r="317" spans="2:51" s="13" customFormat="1" ht="11.25">
      <c r="B317" s="156"/>
      <c r="D317" s="144" t="s">
        <v>143</v>
      </c>
      <c r="E317" s="157" t="s">
        <v>1</v>
      </c>
      <c r="F317" s="158" t="s">
        <v>1014</v>
      </c>
      <c r="H317" s="159">
        <v>105</v>
      </c>
      <c r="I317" s="160"/>
      <c r="L317" s="156"/>
      <c r="M317" s="161"/>
      <c r="T317" s="162"/>
      <c r="AT317" s="157" t="s">
        <v>143</v>
      </c>
      <c r="AU317" s="157" t="s">
        <v>90</v>
      </c>
      <c r="AV317" s="13" t="s">
        <v>90</v>
      </c>
      <c r="AW317" s="13" t="s">
        <v>36</v>
      </c>
      <c r="AX317" s="13" t="s">
        <v>80</v>
      </c>
      <c r="AY317" s="157" t="s">
        <v>130</v>
      </c>
    </row>
    <row r="318" spans="2:51" s="12" customFormat="1" ht="11.25">
      <c r="B318" s="150"/>
      <c r="D318" s="144" t="s">
        <v>143</v>
      </c>
      <c r="E318" s="151" t="s">
        <v>1</v>
      </c>
      <c r="F318" s="152" t="s">
        <v>952</v>
      </c>
      <c r="H318" s="151" t="s">
        <v>1</v>
      </c>
      <c r="I318" s="153"/>
      <c r="L318" s="150"/>
      <c r="M318" s="154"/>
      <c r="T318" s="155"/>
      <c r="AT318" s="151" t="s">
        <v>143</v>
      </c>
      <c r="AU318" s="151" t="s">
        <v>90</v>
      </c>
      <c r="AV318" s="12" t="s">
        <v>88</v>
      </c>
      <c r="AW318" s="12" t="s">
        <v>36</v>
      </c>
      <c r="AX318" s="12" t="s">
        <v>80</v>
      </c>
      <c r="AY318" s="151" t="s">
        <v>130</v>
      </c>
    </row>
    <row r="319" spans="2:51" s="13" customFormat="1" ht="11.25">
      <c r="B319" s="156"/>
      <c r="D319" s="144" t="s">
        <v>143</v>
      </c>
      <c r="E319" s="157" t="s">
        <v>1</v>
      </c>
      <c r="F319" s="158" t="s">
        <v>1015</v>
      </c>
      <c r="H319" s="159">
        <v>19</v>
      </c>
      <c r="I319" s="160"/>
      <c r="L319" s="156"/>
      <c r="M319" s="161"/>
      <c r="T319" s="162"/>
      <c r="AT319" s="157" t="s">
        <v>143</v>
      </c>
      <c r="AU319" s="157" t="s">
        <v>90</v>
      </c>
      <c r="AV319" s="13" t="s">
        <v>90</v>
      </c>
      <c r="AW319" s="13" t="s">
        <v>36</v>
      </c>
      <c r="AX319" s="13" t="s">
        <v>80</v>
      </c>
      <c r="AY319" s="157" t="s">
        <v>130</v>
      </c>
    </row>
    <row r="320" spans="2:51" s="14" customFormat="1" ht="11.25">
      <c r="B320" s="163"/>
      <c r="D320" s="144" t="s">
        <v>143</v>
      </c>
      <c r="E320" s="164" t="s">
        <v>1</v>
      </c>
      <c r="F320" s="165" t="s">
        <v>152</v>
      </c>
      <c r="H320" s="166">
        <v>808.6</v>
      </c>
      <c r="I320" s="167"/>
      <c r="L320" s="163"/>
      <c r="M320" s="168"/>
      <c r="T320" s="169"/>
      <c r="AT320" s="164" t="s">
        <v>143</v>
      </c>
      <c r="AU320" s="164" t="s">
        <v>90</v>
      </c>
      <c r="AV320" s="14" t="s">
        <v>137</v>
      </c>
      <c r="AW320" s="14" t="s">
        <v>36</v>
      </c>
      <c r="AX320" s="14" t="s">
        <v>88</v>
      </c>
      <c r="AY320" s="164" t="s">
        <v>130</v>
      </c>
    </row>
    <row r="321" spans="2:65" s="1" customFormat="1" ht="37.9" customHeight="1">
      <c r="B321" s="31"/>
      <c r="C321" s="131" t="s">
        <v>273</v>
      </c>
      <c r="D321" s="131" t="s">
        <v>132</v>
      </c>
      <c r="E321" s="132" t="s">
        <v>291</v>
      </c>
      <c r="F321" s="133" t="s">
        <v>292</v>
      </c>
      <c r="G321" s="134" t="s">
        <v>257</v>
      </c>
      <c r="H321" s="135">
        <v>483.41500000000002</v>
      </c>
      <c r="I321" s="136"/>
      <c r="J321" s="137">
        <f>ROUND(I321*H321,2)</f>
        <v>0</v>
      </c>
      <c r="K321" s="133" t="s">
        <v>136</v>
      </c>
      <c r="L321" s="31"/>
      <c r="M321" s="138" t="s">
        <v>1</v>
      </c>
      <c r="N321" s="139" t="s">
        <v>45</v>
      </c>
      <c r="P321" s="140">
        <f>O321*H321</f>
        <v>0</v>
      </c>
      <c r="Q321" s="140">
        <v>0</v>
      </c>
      <c r="R321" s="140">
        <f>Q321*H321</f>
        <v>0</v>
      </c>
      <c r="S321" s="140">
        <v>0</v>
      </c>
      <c r="T321" s="141">
        <f>S321*H321</f>
        <v>0</v>
      </c>
      <c r="AR321" s="142" t="s">
        <v>137</v>
      </c>
      <c r="AT321" s="142" t="s">
        <v>132</v>
      </c>
      <c r="AU321" s="142" t="s">
        <v>90</v>
      </c>
      <c r="AY321" s="16" t="s">
        <v>130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6" t="s">
        <v>88</v>
      </c>
      <c r="BK321" s="143">
        <f>ROUND(I321*H321,2)</f>
        <v>0</v>
      </c>
      <c r="BL321" s="16" t="s">
        <v>137</v>
      </c>
      <c r="BM321" s="142" t="s">
        <v>1021</v>
      </c>
    </row>
    <row r="322" spans="2:65" s="1" customFormat="1" ht="39">
      <c r="B322" s="31"/>
      <c r="D322" s="144" t="s">
        <v>139</v>
      </c>
      <c r="F322" s="145" t="s">
        <v>294</v>
      </c>
      <c r="I322" s="146"/>
      <c r="L322" s="31"/>
      <c r="M322" s="147"/>
      <c r="T322" s="55"/>
      <c r="AT322" s="16" t="s">
        <v>139</v>
      </c>
      <c r="AU322" s="16" t="s">
        <v>90</v>
      </c>
    </row>
    <row r="323" spans="2:65" s="1" customFormat="1" ht="11.25">
      <c r="B323" s="31"/>
      <c r="D323" s="148" t="s">
        <v>141</v>
      </c>
      <c r="F323" s="149" t="s">
        <v>295</v>
      </c>
      <c r="I323" s="146"/>
      <c r="L323" s="31"/>
      <c r="M323" s="147"/>
      <c r="T323" s="55"/>
      <c r="AT323" s="16" t="s">
        <v>141</v>
      </c>
      <c r="AU323" s="16" t="s">
        <v>90</v>
      </c>
    </row>
    <row r="324" spans="2:65" s="12" customFormat="1" ht="11.25">
      <c r="B324" s="150"/>
      <c r="D324" s="144" t="s">
        <v>143</v>
      </c>
      <c r="E324" s="151" t="s">
        <v>1</v>
      </c>
      <c r="F324" s="152" t="s">
        <v>941</v>
      </c>
      <c r="H324" s="151" t="s">
        <v>1</v>
      </c>
      <c r="I324" s="153"/>
      <c r="L324" s="150"/>
      <c r="M324" s="154"/>
      <c r="T324" s="155"/>
      <c r="AT324" s="151" t="s">
        <v>143</v>
      </c>
      <c r="AU324" s="151" t="s">
        <v>90</v>
      </c>
      <c r="AV324" s="12" t="s">
        <v>88</v>
      </c>
      <c r="AW324" s="12" t="s">
        <v>36</v>
      </c>
      <c r="AX324" s="12" t="s">
        <v>80</v>
      </c>
      <c r="AY324" s="151" t="s">
        <v>130</v>
      </c>
    </row>
    <row r="325" spans="2:65" s="12" customFormat="1" ht="11.25">
      <c r="B325" s="150"/>
      <c r="D325" s="144" t="s">
        <v>143</v>
      </c>
      <c r="E325" s="151" t="s">
        <v>1</v>
      </c>
      <c r="F325" s="152" t="s">
        <v>942</v>
      </c>
      <c r="H325" s="151" t="s">
        <v>1</v>
      </c>
      <c r="I325" s="153"/>
      <c r="L325" s="150"/>
      <c r="M325" s="154"/>
      <c r="T325" s="155"/>
      <c r="AT325" s="151" t="s">
        <v>143</v>
      </c>
      <c r="AU325" s="151" t="s">
        <v>90</v>
      </c>
      <c r="AV325" s="12" t="s">
        <v>88</v>
      </c>
      <c r="AW325" s="12" t="s">
        <v>36</v>
      </c>
      <c r="AX325" s="12" t="s">
        <v>80</v>
      </c>
      <c r="AY325" s="151" t="s">
        <v>130</v>
      </c>
    </row>
    <row r="326" spans="2:65" s="13" customFormat="1" ht="11.25">
      <c r="B326" s="156"/>
      <c r="D326" s="144" t="s">
        <v>143</v>
      </c>
      <c r="E326" s="157" t="s">
        <v>1</v>
      </c>
      <c r="F326" s="158" t="s">
        <v>989</v>
      </c>
      <c r="H326" s="159">
        <v>39.6</v>
      </c>
      <c r="I326" s="160"/>
      <c r="L326" s="156"/>
      <c r="M326" s="161"/>
      <c r="T326" s="162"/>
      <c r="AT326" s="157" t="s">
        <v>143</v>
      </c>
      <c r="AU326" s="157" t="s">
        <v>90</v>
      </c>
      <c r="AV326" s="13" t="s">
        <v>90</v>
      </c>
      <c r="AW326" s="13" t="s">
        <v>36</v>
      </c>
      <c r="AX326" s="13" t="s">
        <v>80</v>
      </c>
      <c r="AY326" s="157" t="s">
        <v>130</v>
      </c>
    </row>
    <row r="327" spans="2:65" s="12" customFormat="1" ht="11.25">
      <c r="B327" s="150"/>
      <c r="D327" s="144" t="s">
        <v>143</v>
      </c>
      <c r="E327" s="151" t="s">
        <v>1</v>
      </c>
      <c r="F327" s="152" t="s">
        <v>944</v>
      </c>
      <c r="H327" s="151" t="s">
        <v>1</v>
      </c>
      <c r="I327" s="153"/>
      <c r="L327" s="150"/>
      <c r="M327" s="154"/>
      <c r="T327" s="155"/>
      <c r="AT327" s="151" t="s">
        <v>143</v>
      </c>
      <c r="AU327" s="151" t="s">
        <v>90</v>
      </c>
      <c r="AV327" s="12" t="s">
        <v>88</v>
      </c>
      <c r="AW327" s="12" t="s">
        <v>36</v>
      </c>
      <c r="AX327" s="12" t="s">
        <v>80</v>
      </c>
      <c r="AY327" s="151" t="s">
        <v>130</v>
      </c>
    </row>
    <row r="328" spans="2:65" s="13" customFormat="1" ht="11.25">
      <c r="B328" s="156"/>
      <c r="D328" s="144" t="s">
        <v>143</v>
      </c>
      <c r="E328" s="157" t="s">
        <v>1</v>
      </c>
      <c r="F328" s="158" t="s">
        <v>990</v>
      </c>
      <c r="H328" s="159">
        <v>73.08</v>
      </c>
      <c r="I328" s="160"/>
      <c r="L328" s="156"/>
      <c r="M328" s="161"/>
      <c r="T328" s="162"/>
      <c r="AT328" s="157" t="s">
        <v>143</v>
      </c>
      <c r="AU328" s="157" t="s">
        <v>90</v>
      </c>
      <c r="AV328" s="13" t="s">
        <v>90</v>
      </c>
      <c r="AW328" s="13" t="s">
        <v>36</v>
      </c>
      <c r="AX328" s="13" t="s">
        <v>80</v>
      </c>
      <c r="AY328" s="157" t="s">
        <v>130</v>
      </c>
    </row>
    <row r="329" spans="2:65" s="12" customFormat="1" ht="11.25">
      <c r="B329" s="150"/>
      <c r="D329" s="144" t="s">
        <v>143</v>
      </c>
      <c r="E329" s="151" t="s">
        <v>1</v>
      </c>
      <c r="F329" s="152" t="s">
        <v>946</v>
      </c>
      <c r="H329" s="151" t="s">
        <v>1</v>
      </c>
      <c r="I329" s="153"/>
      <c r="L329" s="150"/>
      <c r="M329" s="154"/>
      <c r="T329" s="155"/>
      <c r="AT329" s="151" t="s">
        <v>143</v>
      </c>
      <c r="AU329" s="151" t="s">
        <v>90</v>
      </c>
      <c r="AV329" s="12" t="s">
        <v>88</v>
      </c>
      <c r="AW329" s="12" t="s">
        <v>36</v>
      </c>
      <c r="AX329" s="12" t="s">
        <v>80</v>
      </c>
      <c r="AY329" s="151" t="s">
        <v>130</v>
      </c>
    </row>
    <row r="330" spans="2:65" s="13" customFormat="1" ht="11.25">
      <c r="B330" s="156"/>
      <c r="D330" s="144" t="s">
        <v>143</v>
      </c>
      <c r="E330" s="157" t="s">
        <v>1</v>
      </c>
      <c r="F330" s="158" t="s">
        <v>991</v>
      </c>
      <c r="H330" s="159">
        <v>153.6</v>
      </c>
      <c r="I330" s="160"/>
      <c r="L330" s="156"/>
      <c r="M330" s="161"/>
      <c r="T330" s="162"/>
      <c r="AT330" s="157" t="s">
        <v>143</v>
      </c>
      <c r="AU330" s="157" t="s">
        <v>90</v>
      </c>
      <c r="AV330" s="13" t="s">
        <v>90</v>
      </c>
      <c r="AW330" s="13" t="s">
        <v>36</v>
      </c>
      <c r="AX330" s="13" t="s">
        <v>80</v>
      </c>
      <c r="AY330" s="157" t="s">
        <v>130</v>
      </c>
    </row>
    <row r="331" spans="2:65" s="12" customFormat="1" ht="11.25">
      <c r="B331" s="150"/>
      <c r="D331" s="144" t="s">
        <v>143</v>
      </c>
      <c r="E331" s="151" t="s">
        <v>1</v>
      </c>
      <c r="F331" s="152" t="s">
        <v>948</v>
      </c>
      <c r="H331" s="151" t="s">
        <v>1</v>
      </c>
      <c r="I331" s="153"/>
      <c r="L331" s="150"/>
      <c r="M331" s="154"/>
      <c r="T331" s="155"/>
      <c r="AT331" s="151" t="s">
        <v>143</v>
      </c>
      <c r="AU331" s="151" t="s">
        <v>90</v>
      </c>
      <c r="AV331" s="12" t="s">
        <v>88</v>
      </c>
      <c r="AW331" s="12" t="s">
        <v>36</v>
      </c>
      <c r="AX331" s="12" t="s">
        <v>80</v>
      </c>
      <c r="AY331" s="151" t="s">
        <v>130</v>
      </c>
    </row>
    <row r="332" spans="2:65" s="13" customFormat="1" ht="11.25">
      <c r="B332" s="156"/>
      <c r="D332" s="144" t="s">
        <v>143</v>
      </c>
      <c r="E332" s="157" t="s">
        <v>1</v>
      </c>
      <c r="F332" s="158" t="s">
        <v>992</v>
      </c>
      <c r="H332" s="159">
        <v>36.479999999999997</v>
      </c>
      <c r="I332" s="160"/>
      <c r="L332" s="156"/>
      <c r="M332" s="161"/>
      <c r="T332" s="162"/>
      <c r="AT332" s="157" t="s">
        <v>143</v>
      </c>
      <c r="AU332" s="157" t="s">
        <v>90</v>
      </c>
      <c r="AV332" s="13" t="s">
        <v>90</v>
      </c>
      <c r="AW332" s="13" t="s">
        <v>36</v>
      </c>
      <c r="AX332" s="13" t="s">
        <v>80</v>
      </c>
      <c r="AY332" s="157" t="s">
        <v>130</v>
      </c>
    </row>
    <row r="333" spans="2:65" s="12" customFormat="1" ht="11.25">
      <c r="B333" s="150"/>
      <c r="D333" s="144" t="s">
        <v>143</v>
      </c>
      <c r="E333" s="151" t="s">
        <v>1</v>
      </c>
      <c r="F333" s="152" t="s">
        <v>950</v>
      </c>
      <c r="H333" s="151" t="s">
        <v>1</v>
      </c>
      <c r="I333" s="153"/>
      <c r="L333" s="150"/>
      <c r="M333" s="154"/>
      <c r="T333" s="155"/>
      <c r="AT333" s="151" t="s">
        <v>143</v>
      </c>
      <c r="AU333" s="151" t="s">
        <v>90</v>
      </c>
      <c r="AV333" s="12" t="s">
        <v>88</v>
      </c>
      <c r="AW333" s="12" t="s">
        <v>36</v>
      </c>
      <c r="AX333" s="12" t="s">
        <v>80</v>
      </c>
      <c r="AY333" s="151" t="s">
        <v>130</v>
      </c>
    </row>
    <row r="334" spans="2:65" s="12" customFormat="1" ht="11.25">
      <c r="B334" s="150"/>
      <c r="D334" s="144" t="s">
        <v>143</v>
      </c>
      <c r="E334" s="151" t="s">
        <v>1</v>
      </c>
      <c r="F334" s="152" t="s">
        <v>993</v>
      </c>
      <c r="H334" s="151" t="s">
        <v>1</v>
      </c>
      <c r="I334" s="153"/>
      <c r="L334" s="150"/>
      <c r="M334" s="154"/>
      <c r="T334" s="155"/>
      <c r="AT334" s="151" t="s">
        <v>143</v>
      </c>
      <c r="AU334" s="151" t="s">
        <v>90</v>
      </c>
      <c r="AV334" s="12" t="s">
        <v>88</v>
      </c>
      <c r="AW334" s="12" t="s">
        <v>36</v>
      </c>
      <c r="AX334" s="12" t="s">
        <v>80</v>
      </c>
      <c r="AY334" s="151" t="s">
        <v>130</v>
      </c>
    </row>
    <row r="335" spans="2:65" s="13" customFormat="1" ht="11.25">
      <c r="B335" s="156"/>
      <c r="D335" s="144" t="s">
        <v>143</v>
      </c>
      <c r="E335" s="157" t="s">
        <v>1</v>
      </c>
      <c r="F335" s="158" t="s">
        <v>994</v>
      </c>
      <c r="H335" s="159">
        <v>7.98</v>
      </c>
      <c r="I335" s="160"/>
      <c r="L335" s="156"/>
      <c r="M335" s="161"/>
      <c r="T335" s="162"/>
      <c r="AT335" s="157" t="s">
        <v>143</v>
      </c>
      <c r="AU335" s="157" t="s">
        <v>90</v>
      </c>
      <c r="AV335" s="13" t="s">
        <v>90</v>
      </c>
      <c r="AW335" s="13" t="s">
        <v>36</v>
      </c>
      <c r="AX335" s="13" t="s">
        <v>80</v>
      </c>
      <c r="AY335" s="157" t="s">
        <v>130</v>
      </c>
    </row>
    <row r="336" spans="2:65" s="12" customFormat="1" ht="11.25">
      <c r="B336" s="150"/>
      <c r="D336" s="144" t="s">
        <v>143</v>
      </c>
      <c r="E336" s="151" t="s">
        <v>1</v>
      </c>
      <c r="F336" s="152" t="s">
        <v>995</v>
      </c>
      <c r="H336" s="151" t="s">
        <v>1</v>
      </c>
      <c r="I336" s="153"/>
      <c r="L336" s="150"/>
      <c r="M336" s="154"/>
      <c r="T336" s="155"/>
      <c r="AT336" s="151" t="s">
        <v>143</v>
      </c>
      <c r="AU336" s="151" t="s">
        <v>90</v>
      </c>
      <c r="AV336" s="12" t="s">
        <v>88</v>
      </c>
      <c r="AW336" s="12" t="s">
        <v>36</v>
      </c>
      <c r="AX336" s="12" t="s">
        <v>80</v>
      </c>
      <c r="AY336" s="151" t="s">
        <v>130</v>
      </c>
    </row>
    <row r="337" spans="2:65" s="13" customFormat="1" ht="11.25">
      <c r="B337" s="156"/>
      <c r="D337" s="144" t="s">
        <v>143</v>
      </c>
      <c r="E337" s="157" t="s">
        <v>1</v>
      </c>
      <c r="F337" s="158" t="s">
        <v>996</v>
      </c>
      <c r="H337" s="159">
        <v>34.020000000000003</v>
      </c>
      <c r="I337" s="160"/>
      <c r="L337" s="156"/>
      <c r="M337" s="161"/>
      <c r="T337" s="162"/>
      <c r="AT337" s="157" t="s">
        <v>143</v>
      </c>
      <c r="AU337" s="157" t="s">
        <v>90</v>
      </c>
      <c r="AV337" s="13" t="s">
        <v>90</v>
      </c>
      <c r="AW337" s="13" t="s">
        <v>36</v>
      </c>
      <c r="AX337" s="13" t="s">
        <v>80</v>
      </c>
      <c r="AY337" s="157" t="s">
        <v>130</v>
      </c>
    </row>
    <row r="338" spans="2:65" s="12" customFormat="1" ht="11.25">
      <c r="B338" s="150"/>
      <c r="D338" s="144" t="s">
        <v>143</v>
      </c>
      <c r="E338" s="151" t="s">
        <v>1</v>
      </c>
      <c r="F338" s="152" t="s">
        <v>997</v>
      </c>
      <c r="H338" s="151" t="s">
        <v>1</v>
      </c>
      <c r="I338" s="153"/>
      <c r="L338" s="150"/>
      <c r="M338" s="154"/>
      <c r="T338" s="155"/>
      <c r="AT338" s="151" t="s">
        <v>143</v>
      </c>
      <c r="AU338" s="151" t="s">
        <v>90</v>
      </c>
      <c r="AV338" s="12" t="s">
        <v>88</v>
      </c>
      <c r="AW338" s="12" t="s">
        <v>36</v>
      </c>
      <c r="AX338" s="12" t="s">
        <v>80</v>
      </c>
      <c r="AY338" s="151" t="s">
        <v>130</v>
      </c>
    </row>
    <row r="339" spans="2:65" s="13" customFormat="1" ht="11.25">
      <c r="B339" s="156"/>
      <c r="D339" s="144" t="s">
        <v>143</v>
      </c>
      <c r="E339" s="157" t="s">
        <v>1</v>
      </c>
      <c r="F339" s="158" t="s">
        <v>998</v>
      </c>
      <c r="H339" s="159">
        <v>70.454999999999998</v>
      </c>
      <c r="I339" s="160"/>
      <c r="L339" s="156"/>
      <c r="M339" s="161"/>
      <c r="T339" s="162"/>
      <c r="AT339" s="157" t="s">
        <v>143</v>
      </c>
      <c r="AU339" s="157" t="s">
        <v>90</v>
      </c>
      <c r="AV339" s="13" t="s">
        <v>90</v>
      </c>
      <c r="AW339" s="13" t="s">
        <v>36</v>
      </c>
      <c r="AX339" s="13" t="s">
        <v>80</v>
      </c>
      <c r="AY339" s="157" t="s">
        <v>130</v>
      </c>
    </row>
    <row r="340" spans="2:65" s="12" customFormat="1" ht="11.25">
      <c r="B340" s="150"/>
      <c r="D340" s="144" t="s">
        <v>143</v>
      </c>
      <c r="E340" s="151" t="s">
        <v>1</v>
      </c>
      <c r="F340" s="152" t="s">
        <v>999</v>
      </c>
      <c r="H340" s="151" t="s">
        <v>1</v>
      </c>
      <c r="I340" s="153"/>
      <c r="L340" s="150"/>
      <c r="M340" s="154"/>
      <c r="T340" s="155"/>
      <c r="AT340" s="151" t="s">
        <v>143</v>
      </c>
      <c r="AU340" s="151" t="s">
        <v>90</v>
      </c>
      <c r="AV340" s="12" t="s">
        <v>88</v>
      </c>
      <c r="AW340" s="12" t="s">
        <v>36</v>
      </c>
      <c r="AX340" s="12" t="s">
        <v>80</v>
      </c>
      <c r="AY340" s="151" t="s">
        <v>130</v>
      </c>
    </row>
    <row r="341" spans="2:65" s="13" customFormat="1" ht="11.25">
      <c r="B341" s="156"/>
      <c r="D341" s="144" t="s">
        <v>143</v>
      </c>
      <c r="E341" s="157" t="s">
        <v>1</v>
      </c>
      <c r="F341" s="158" t="s">
        <v>1000</v>
      </c>
      <c r="H341" s="159">
        <v>57.75</v>
      </c>
      <c r="I341" s="160"/>
      <c r="L341" s="156"/>
      <c r="M341" s="161"/>
      <c r="T341" s="162"/>
      <c r="AT341" s="157" t="s">
        <v>143</v>
      </c>
      <c r="AU341" s="157" t="s">
        <v>90</v>
      </c>
      <c r="AV341" s="13" t="s">
        <v>90</v>
      </c>
      <c r="AW341" s="13" t="s">
        <v>36</v>
      </c>
      <c r="AX341" s="13" t="s">
        <v>80</v>
      </c>
      <c r="AY341" s="157" t="s">
        <v>130</v>
      </c>
    </row>
    <row r="342" spans="2:65" s="12" customFormat="1" ht="11.25">
      <c r="B342" s="150"/>
      <c r="D342" s="144" t="s">
        <v>143</v>
      </c>
      <c r="E342" s="151" t="s">
        <v>1</v>
      </c>
      <c r="F342" s="152" t="s">
        <v>952</v>
      </c>
      <c r="H342" s="151" t="s">
        <v>1</v>
      </c>
      <c r="I342" s="153"/>
      <c r="L342" s="150"/>
      <c r="M342" s="154"/>
      <c r="T342" s="155"/>
      <c r="AT342" s="151" t="s">
        <v>143</v>
      </c>
      <c r="AU342" s="151" t="s">
        <v>90</v>
      </c>
      <c r="AV342" s="12" t="s">
        <v>88</v>
      </c>
      <c r="AW342" s="12" t="s">
        <v>36</v>
      </c>
      <c r="AX342" s="12" t="s">
        <v>80</v>
      </c>
      <c r="AY342" s="151" t="s">
        <v>130</v>
      </c>
    </row>
    <row r="343" spans="2:65" s="13" customFormat="1" ht="11.25">
      <c r="B343" s="156"/>
      <c r="D343" s="144" t="s">
        <v>143</v>
      </c>
      <c r="E343" s="157" t="s">
        <v>1</v>
      </c>
      <c r="F343" s="158" t="s">
        <v>1001</v>
      </c>
      <c r="H343" s="159">
        <v>10.45</v>
      </c>
      <c r="I343" s="160"/>
      <c r="L343" s="156"/>
      <c r="M343" s="161"/>
      <c r="T343" s="162"/>
      <c r="AT343" s="157" t="s">
        <v>143</v>
      </c>
      <c r="AU343" s="157" t="s">
        <v>90</v>
      </c>
      <c r="AV343" s="13" t="s">
        <v>90</v>
      </c>
      <c r="AW343" s="13" t="s">
        <v>36</v>
      </c>
      <c r="AX343" s="13" t="s">
        <v>80</v>
      </c>
      <c r="AY343" s="157" t="s">
        <v>130</v>
      </c>
    </row>
    <row r="344" spans="2:65" s="14" customFormat="1" ht="11.25">
      <c r="B344" s="163"/>
      <c r="D344" s="144" t="s">
        <v>143</v>
      </c>
      <c r="E344" s="164" t="s">
        <v>1</v>
      </c>
      <c r="F344" s="165" t="s">
        <v>152</v>
      </c>
      <c r="H344" s="166">
        <v>483.41500000000002</v>
      </c>
      <c r="I344" s="167"/>
      <c r="L344" s="163"/>
      <c r="M344" s="168"/>
      <c r="T344" s="169"/>
      <c r="AT344" s="164" t="s">
        <v>143</v>
      </c>
      <c r="AU344" s="164" t="s">
        <v>90</v>
      </c>
      <c r="AV344" s="14" t="s">
        <v>137</v>
      </c>
      <c r="AW344" s="14" t="s">
        <v>36</v>
      </c>
      <c r="AX344" s="14" t="s">
        <v>88</v>
      </c>
      <c r="AY344" s="164" t="s">
        <v>130</v>
      </c>
    </row>
    <row r="345" spans="2:65" s="1" customFormat="1" ht="37.9" customHeight="1">
      <c r="B345" s="31"/>
      <c r="C345" s="131" t="s">
        <v>284</v>
      </c>
      <c r="D345" s="131" t="s">
        <v>132</v>
      </c>
      <c r="E345" s="132" t="s">
        <v>296</v>
      </c>
      <c r="F345" s="133" t="s">
        <v>297</v>
      </c>
      <c r="G345" s="134" t="s">
        <v>257</v>
      </c>
      <c r="H345" s="135">
        <v>9668.2999999999993</v>
      </c>
      <c r="I345" s="136"/>
      <c r="J345" s="137">
        <f>ROUND(I345*H345,2)</f>
        <v>0</v>
      </c>
      <c r="K345" s="133" t="s">
        <v>136</v>
      </c>
      <c r="L345" s="31"/>
      <c r="M345" s="138" t="s">
        <v>1</v>
      </c>
      <c r="N345" s="139" t="s">
        <v>45</v>
      </c>
      <c r="P345" s="140">
        <f>O345*H345</f>
        <v>0</v>
      </c>
      <c r="Q345" s="140">
        <v>0</v>
      </c>
      <c r="R345" s="140">
        <f>Q345*H345</f>
        <v>0</v>
      </c>
      <c r="S345" s="140">
        <v>0</v>
      </c>
      <c r="T345" s="141">
        <f>S345*H345</f>
        <v>0</v>
      </c>
      <c r="AR345" s="142" t="s">
        <v>137</v>
      </c>
      <c r="AT345" s="142" t="s">
        <v>132</v>
      </c>
      <c r="AU345" s="142" t="s">
        <v>90</v>
      </c>
      <c r="AY345" s="16" t="s">
        <v>130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6" t="s">
        <v>88</v>
      </c>
      <c r="BK345" s="143">
        <f>ROUND(I345*H345,2)</f>
        <v>0</v>
      </c>
      <c r="BL345" s="16" t="s">
        <v>137</v>
      </c>
      <c r="BM345" s="142" t="s">
        <v>1022</v>
      </c>
    </row>
    <row r="346" spans="2:65" s="1" customFormat="1" ht="48.75">
      <c r="B346" s="31"/>
      <c r="D346" s="144" t="s">
        <v>139</v>
      </c>
      <c r="F346" s="145" t="s">
        <v>299</v>
      </c>
      <c r="I346" s="146"/>
      <c r="L346" s="31"/>
      <c r="M346" s="147"/>
      <c r="T346" s="55"/>
      <c r="AT346" s="16" t="s">
        <v>139</v>
      </c>
      <c r="AU346" s="16" t="s">
        <v>90</v>
      </c>
    </row>
    <row r="347" spans="2:65" s="1" customFormat="1" ht="11.25">
      <c r="B347" s="31"/>
      <c r="D347" s="148" t="s">
        <v>141</v>
      </c>
      <c r="F347" s="149" t="s">
        <v>300</v>
      </c>
      <c r="I347" s="146"/>
      <c r="L347" s="31"/>
      <c r="M347" s="147"/>
      <c r="T347" s="55"/>
      <c r="AT347" s="16" t="s">
        <v>141</v>
      </c>
      <c r="AU347" s="16" t="s">
        <v>90</v>
      </c>
    </row>
    <row r="348" spans="2:65" s="13" customFormat="1" ht="11.25">
      <c r="B348" s="156"/>
      <c r="D348" s="144" t="s">
        <v>143</v>
      </c>
      <c r="F348" s="158" t="s">
        <v>1023</v>
      </c>
      <c r="H348" s="159">
        <v>9668.2999999999993</v>
      </c>
      <c r="I348" s="160"/>
      <c r="L348" s="156"/>
      <c r="M348" s="161"/>
      <c r="T348" s="162"/>
      <c r="AT348" s="157" t="s">
        <v>143</v>
      </c>
      <c r="AU348" s="157" t="s">
        <v>90</v>
      </c>
      <c r="AV348" s="13" t="s">
        <v>90</v>
      </c>
      <c r="AW348" s="13" t="s">
        <v>4</v>
      </c>
      <c r="AX348" s="13" t="s">
        <v>88</v>
      </c>
      <c r="AY348" s="157" t="s">
        <v>130</v>
      </c>
    </row>
    <row r="349" spans="2:65" s="1" customFormat="1" ht="33" customHeight="1">
      <c r="B349" s="31"/>
      <c r="C349" s="131" t="s">
        <v>290</v>
      </c>
      <c r="D349" s="131" t="s">
        <v>132</v>
      </c>
      <c r="E349" s="132" t="s">
        <v>302</v>
      </c>
      <c r="F349" s="133" t="s">
        <v>303</v>
      </c>
      <c r="G349" s="134" t="s">
        <v>304</v>
      </c>
      <c r="H349" s="135">
        <v>966.83</v>
      </c>
      <c r="I349" s="136"/>
      <c r="J349" s="137">
        <f>ROUND(I349*H349,2)</f>
        <v>0</v>
      </c>
      <c r="K349" s="133" t="s">
        <v>136</v>
      </c>
      <c r="L349" s="31"/>
      <c r="M349" s="138" t="s">
        <v>1</v>
      </c>
      <c r="N349" s="139" t="s">
        <v>45</v>
      </c>
      <c r="P349" s="140">
        <f>O349*H349</f>
        <v>0</v>
      </c>
      <c r="Q349" s="140">
        <v>0</v>
      </c>
      <c r="R349" s="140">
        <f>Q349*H349</f>
        <v>0</v>
      </c>
      <c r="S349" s="140">
        <v>0</v>
      </c>
      <c r="T349" s="141">
        <f>S349*H349</f>
        <v>0</v>
      </c>
      <c r="AR349" s="142" t="s">
        <v>137</v>
      </c>
      <c r="AT349" s="142" t="s">
        <v>132</v>
      </c>
      <c r="AU349" s="142" t="s">
        <v>90</v>
      </c>
      <c r="AY349" s="16" t="s">
        <v>130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6" t="s">
        <v>88</v>
      </c>
      <c r="BK349" s="143">
        <f>ROUND(I349*H349,2)</f>
        <v>0</v>
      </c>
      <c r="BL349" s="16" t="s">
        <v>137</v>
      </c>
      <c r="BM349" s="142" t="s">
        <v>1024</v>
      </c>
    </row>
    <row r="350" spans="2:65" s="1" customFormat="1" ht="29.25">
      <c r="B350" s="31"/>
      <c r="D350" s="144" t="s">
        <v>139</v>
      </c>
      <c r="F350" s="145" t="s">
        <v>306</v>
      </c>
      <c r="I350" s="146"/>
      <c r="L350" s="31"/>
      <c r="M350" s="147"/>
      <c r="T350" s="55"/>
      <c r="AT350" s="16" t="s">
        <v>139</v>
      </c>
      <c r="AU350" s="16" t="s">
        <v>90</v>
      </c>
    </row>
    <row r="351" spans="2:65" s="1" customFormat="1" ht="11.25">
      <c r="B351" s="31"/>
      <c r="D351" s="148" t="s">
        <v>141</v>
      </c>
      <c r="F351" s="149" t="s">
        <v>307</v>
      </c>
      <c r="I351" s="146"/>
      <c r="L351" s="31"/>
      <c r="M351" s="147"/>
      <c r="T351" s="55"/>
      <c r="AT351" s="16" t="s">
        <v>141</v>
      </c>
      <c r="AU351" s="16" t="s">
        <v>90</v>
      </c>
    </row>
    <row r="352" spans="2:65" s="13" customFormat="1" ht="11.25">
      <c r="B352" s="156"/>
      <c r="D352" s="144" t="s">
        <v>143</v>
      </c>
      <c r="F352" s="158" t="s">
        <v>1025</v>
      </c>
      <c r="H352" s="159">
        <v>966.83</v>
      </c>
      <c r="I352" s="160"/>
      <c r="L352" s="156"/>
      <c r="M352" s="161"/>
      <c r="T352" s="162"/>
      <c r="AT352" s="157" t="s">
        <v>143</v>
      </c>
      <c r="AU352" s="157" t="s">
        <v>90</v>
      </c>
      <c r="AV352" s="13" t="s">
        <v>90</v>
      </c>
      <c r="AW352" s="13" t="s">
        <v>4</v>
      </c>
      <c r="AX352" s="13" t="s">
        <v>88</v>
      </c>
      <c r="AY352" s="157" t="s">
        <v>130</v>
      </c>
    </row>
    <row r="353" spans="2:65" s="1" customFormat="1" ht="16.5" customHeight="1">
      <c r="B353" s="31"/>
      <c r="C353" s="131" t="s">
        <v>193</v>
      </c>
      <c r="D353" s="131" t="s">
        <v>132</v>
      </c>
      <c r="E353" s="132" t="s">
        <v>310</v>
      </c>
      <c r="F353" s="133" t="s">
        <v>311</v>
      </c>
      <c r="G353" s="134" t="s">
        <v>257</v>
      </c>
      <c r="H353" s="135">
        <v>483.41500000000002</v>
      </c>
      <c r="I353" s="136"/>
      <c r="J353" s="137">
        <f>ROUND(I353*H353,2)</f>
        <v>0</v>
      </c>
      <c r="K353" s="133" t="s">
        <v>136</v>
      </c>
      <c r="L353" s="31"/>
      <c r="M353" s="138" t="s">
        <v>1</v>
      </c>
      <c r="N353" s="139" t="s">
        <v>45</v>
      </c>
      <c r="P353" s="140">
        <f>O353*H353</f>
        <v>0</v>
      </c>
      <c r="Q353" s="140">
        <v>0</v>
      </c>
      <c r="R353" s="140">
        <f>Q353*H353</f>
        <v>0</v>
      </c>
      <c r="S353" s="140">
        <v>0</v>
      </c>
      <c r="T353" s="141">
        <f>S353*H353</f>
        <v>0</v>
      </c>
      <c r="AR353" s="142" t="s">
        <v>137</v>
      </c>
      <c r="AT353" s="142" t="s">
        <v>132</v>
      </c>
      <c r="AU353" s="142" t="s">
        <v>90</v>
      </c>
      <c r="AY353" s="16" t="s">
        <v>130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6" t="s">
        <v>88</v>
      </c>
      <c r="BK353" s="143">
        <f>ROUND(I353*H353,2)</f>
        <v>0</v>
      </c>
      <c r="BL353" s="16" t="s">
        <v>137</v>
      </c>
      <c r="BM353" s="142" t="s">
        <v>1026</v>
      </c>
    </row>
    <row r="354" spans="2:65" s="1" customFormat="1" ht="19.5">
      <c r="B354" s="31"/>
      <c r="D354" s="144" t="s">
        <v>139</v>
      </c>
      <c r="F354" s="145" t="s">
        <v>313</v>
      </c>
      <c r="I354" s="146"/>
      <c r="L354" s="31"/>
      <c r="M354" s="147"/>
      <c r="T354" s="55"/>
      <c r="AT354" s="16" t="s">
        <v>139</v>
      </c>
      <c r="AU354" s="16" t="s">
        <v>90</v>
      </c>
    </row>
    <row r="355" spans="2:65" s="1" customFormat="1" ht="11.25">
      <c r="B355" s="31"/>
      <c r="D355" s="148" t="s">
        <v>141</v>
      </c>
      <c r="F355" s="149" t="s">
        <v>314</v>
      </c>
      <c r="I355" s="146"/>
      <c r="L355" s="31"/>
      <c r="M355" s="147"/>
      <c r="T355" s="55"/>
      <c r="AT355" s="16" t="s">
        <v>141</v>
      </c>
      <c r="AU355" s="16" t="s">
        <v>90</v>
      </c>
    </row>
    <row r="356" spans="2:65" s="1" customFormat="1" ht="24.2" customHeight="1">
      <c r="B356" s="31"/>
      <c r="C356" s="131" t="s">
        <v>7</v>
      </c>
      <c r="D356" s="131" t="s">
        <v>132</v>
      </c>
      <c r="E356" s="132" t="s">
        <v>1027</v>
      </c>
      <c r="F356" s="133" t="s">
        <v>317</v>
      </c>
      <c r="G356" s="134" t="s">
        <v>257</v>
      </c>
      <c r="H356" s="135">
        <v>322.86</v>
      </c>
      <c r="I356" s="136"/>
      <c r="J356" s="137">
        <f>ROUND(I356*H356,2)</f>
        <v>0</v>
      </c>
      <c r="K356" s="133" t="s">
        <v>136</v>
      </c>
      <c r="L356" s="31"/>
      <c r="M356" s="138" t="s">
        <v>1</v>
      </c>
      <c r="N356" s="139" t="s">
        <v>45</v>
      </c>
      <c r="P356" s="140">
        <f>O356*H356</f>
        <v>0</v>
      </c>
      <c r="Q356" s="140">
        <v>0</v>
      </c>
      <c r="R356" s="140">
        <f>Q356*H356</f>
        <v>0</v>
      </c>
      <c r="S356" s="140">
        <v>0</v>
      </c>
      <c r="T356" s="141">
        <f>S356*H356</f>
        <v>0</v>
      </c>
      <c r="AR356" s="142" t="s">
        <v>137</v>
      </c>
      <c r="AT356" s="142" t="s">
        <v>132</v>
      </c>
      <c r="AU356" s="142" t="s">
        <v>90</v>
      </c>
      <c r="AY356" s="16" t="s">
        <v>130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6" t="s">
        <v>88</v>
      </c>
      <c r="BK356" s="143">
        <f>ROUND(I356*H356,2)</f>
        <v>0</v>
      </c>
      <c r="BL356" s="16" t="s">
        <v>137</v>
      </c>
      <c r="BM356" s="142" t="s">
        <v>1028</v>
      </c>
    </row>
    <row r="357" spans="2:65" s="1" customFormat="1" ht="29.25">
      <c r="B357" s="31"/>
      <c r="D357" s="144" t="s">
        <v>139</v>
      </c>
      <c r="F357" s="145" t="s">
        <v>319</v>
      </c>
      <c r="I357" s="146"/>
      <c r="L357" s="31"/>
      <c r="M357" s="147"/>
      <c r="T357" s="55"/>
      <c r="AT357" s="16" t="s">
        <v>139</v>
      </c>
      <c r="AU357" s="16" t="s">
        <v>90</v>
      </c>
    </row>
    <row r="358" spans="2:65" s="1" customFormat="1" ht="11.25">
      <c r="B358" s="31"/>
      <c r="D358" s="148" t="s">
        <v>141</v>
      </c>
      <c r="F358" s="149" t="s">
        <v>1029</v>
      </c>
      <c r="I358" s="146"/>
      <c r="L358" s="31"/>
      <c r="M358" s="147"/>
      <c r="T358" s="55"/>
      <c r="AT358" s="16" t="s">
        <v>141</v>
      </c>
      <c r="AU358" s="16" t="s">
        <v>90</v>
      </c>
    </row>
    <row r="359" spans="2:65" s="12" customFormat="1" ht="11.25">
      <c r="B359" s="150"/>
      <c r="D359" s="144" t="s">
        <v>143</v>
      </c>
      <c r="E359" s="151" t="s">
        <v>1</v>
      </c>
      <c r="F359" s="152" t="s">
        <v>941</v>
      </c>
      <c r="H359" s="151" t="s">
        <v>1</v>
      </c>
      <c r="I359" s="153"/>
      <c r="L359" s="150"/>
      <c r="M359" s="154"/>
      <c r="T359" s="155"/>
      <c r="AT359" s="151" t="s">
        <v>143</v>
      </c>
      <c r="AU359" s="151" t="s">
        <v>90</v>
      </c>
      <c r="AV359" s="12" t="s">
        <v>88</v>
      </c>
      <c r="AW359" s="12" t="s">
        <v>36</v>
      </c>
      <c r="AX359" s="12" t="s">
        <v>80</v>
      </c>
      <c r="AY359" s="151" t="s">
        <v>130</v>
      </c>
    </row>
    <row r="360" spans="2:65" s="12" customFormat="1" ht="11.25">
      <c r="B360" s="150"/>
      <c r="D360" s="144" t="s">
        <v>143</v>
      </c>
      <c r="E360" s="151" t="s">
        <v>1</v>
      </c>
      <c r="F360" s="152" t="s">
        <v>1030</v>
      </c>
      <c r="H360" s="151" t="s">
        <v>1</v>
      </c>
      <c r="I360" s="153"/>
      <c r="L360" s="150"/>
      <c r="M360" s="154"/>
      <c r="T360" s="155"/>
      <c r="AT360" s="151" t="s">
        <v>143</v>
      </c>
      <c r="AU360" s="151" t="s">
        <v>90</v>
      </c>
      <c r="AV360" s="12" t="s">
        <v>88</v>
      </c>
      <c r="AW360" s="12" t="s">
        <v>36</v>
      </c>
      <c r="AX360" s="12" t="s">
        <v>80</v>
      </c>
      <c r="AY360" s="151" t="s">
        <v>130</v>
      </c>
    </row>
    <row r="361" spans="2:65" s="12" customFormat="1" ht="11.25">
      <c r="B361" s="150"/>
      <c r="D361" s="144" t="s">
        <v>143</v>
      </c>
      <c r="E361" s="151" t="s">
        <v>1</v>
      </c>
      <c r="F361" s="152" t="s">
        <v>942</v>
      </c>
      <c r="H361" s="151" t="s">
        <v>1</v>
      </c>
      <c r="I361" s="153"/>
      <c r="L361" s="150"/>
      <c r="M361" s="154"/>
      <c r="T361" s="155"/>
      <c r="AT361" s="151" t="s">
        <v>143</v>
      </c>
      <c r="AU361" s="151" t="s">
        <v>90</v>
      </c>
      <c r="AV361" s="12" t="s">
        <v>88</v>
      </c>
      <c r="AW361" s="12" t="s">
        <v>36</v>
      </c>
      <c r="AX361" s="12" t="s">
        <v>80</v>
      </c>
      <c r="AY361" s="151" t="s">
        <v>130</v>
      </c>
    </row>
    <row r="362" spans="2:65" s="13" customFormat="1" ht="11.25">
      <c r="B362" s="156"/>
      <c r="D362" s="144" t="s">
        <v>143</v>
      </c>
      <c r="E362" s="157" t="s">
        <v>1</v>
      </c>
      <c r="F362" s="158" t="s">
        <v>1031</v>
      </c>
      <c r="H362" s="159">
        <v>23.4</v>
      </c>
      <c r="I362" s="160"/>
      <c r="L362" s="156"/>
      <c r="M362" s="161"/>
      <c r="T362" s="162"/>
      <c r="AT362" s="157" t="s">
        <v>143</v>
      </c>
      <c r="AU362" s="157" t="s">
        <v>90</v>
      </c>
      <c r="AV362" s="13" t="s">
        <v>90</v>
      </c>
      <c r="AW362" s="13" t="s">
        <v>36</v>
      </c>
      <c r="AX362" s="13" t="s">
        <v>80</v>
      </c>
      <c r="AY362" s="157" t="s">
        <v>130</v>
      </c>
    </row>
    <row r="363" spans="2:65" s="12" customFormat="1" ht="11.25">
      <c r="B363" s="150"/>
      <c r="D363" s="144" t="s">
        <v>143</v>
      </c>
      <c r="E363" s="151" t="s">
        <v>1</v>
      </c>
      <c r="F363" s="152" t="s">
        <v>944</v>
      </c>
      <c r="H363" s="151" t="s">
        <v>1</v>
      </c>
      <c r="I363" s="153"/>
      <c r="L363" s="150"/>
      <c r="M363" s="154"/>
      <c r="T363" s="155"/>
      <c r="AT363" s="151" t="s">
        <v>143</v>
      </c>
      <c r="AU363" s="151" t="s">
        <v>90</v>
      </c>
      <c r="AV363" s="12" t="s">
        <v>88</v>
      </c>
      <c r="AW363" s="12" t="s">
        <v>36</v>
      </c>
      <c r="AX363" s="12" t="s">
        <v>80</v>
      </c>
      <c r="AY363" s="151" t="s">
        <v>130</v>
      </c>
    </row>
    <row r="364" spans="2:65" s="13" customFormat="1" ht="11.25">
      <c r="B364" s="156"/>
      <c r="D364" s="144" t="s">
        <v>143</v>
      </c>
      <c r="E364" s="157" t="s">
        <v>1</v>
      </c>
      <c r="F364" s="158" t="s">
        <v>1032</v>
      </c>
      <c r="H364" s="159">
        <v>48.72</v>
      </c>
      <c r="I364" s="160"/>
      <c r="L364" s="156"/>
      <c r="M364" s="161"/>
      <c r="T364" s="162"/>
      <c r="AT364" s="157" t="s">
        <v>143</v>
      </c>
      <c r="AU364" s="157" t="s">
        <v>90</v>
      </c>
      <c r="AV364" s="13" t="s">
        <v>90</v>
      </c>
      <c r="AW364" s="13" t="s">
        <v>36</v>
      </c>
      <c r="AX364" s="13" t="s">
        <v>80</v>
      </c>
      <c r="AY364" s="157" t="s">
        <v>130</v>
      </c>
    </row>
    <row r="365" spans="2:65" s="12" customFormat="1" ht="11.25">
      <c r="B365" s="150"/>
      <c r="D365" s="144" t="s">
        <v>143</v>
      </c>
      <c r="E365" s="151" t="s">
        <v>1</v>
      </c>
      <c r="F365" s="152" t="s">
        <v>946</v>
      </c>
      <c r="H365" s="151" t="s">
        <v>1</v>
      </c>
      <c r="I365" s="153"/>
      <c r="L365" s="150"/>
      <c r="M365" s="154"/>
      <c r="T365" s="155"/>
      <c r="AT365" s="151" t="s">
        <v>143</v>
      </c>
      <c r="AU365" s="151" t="s">
        <v>90</v>
      </c>
      <c r="AV365" s="12" t="s">
        <v>88</v>
      </c>
      <c r="AW365" s="12" t="s">
        <v>36</v>
      </c>
      <c r="AX365" s="12" t="s">
        <v>80</v>
      </c>
      <c r="AY365" s="151" t="s">
        <v>130</v>
      </c>
    </row>
    <row r="366" spans="2:65" s="13" customFormat="1" ht="11.25">
      <c r="B366" s="156"/>
      <c r="D366" s="144" t="s">
        <v>143</v>
      </c>
      <c r="E366" s="157" t="s">
        <v>1</v>
      </c>
      <c r="F366" s="158" t="s">
        <v>1033</v>
      </c>
      <c r="H366" s="159">
        <v>99.84</v>
      </c>
      <c r="I366" s="160"/>
      <c r="L366" s="156"/>
      <c r="M366" s="161"/>
      <c r="T366" s="162"/>
      <c r="AT366" s="157" t="s">
        <v>143</v>
      </c>
      <c r="AU366" s="157" t="s">
        <v>90</v>
      </c>
      <c r="AV366" s="13" t="s">
        <v>90</v>
      </c>
      <c r="AW366" s="13" t="s">
        <v>36</v>
      </c>
      <c r="AX366" s="13" t="s">
        <v>80</v>
      </c>
      <c r="AY366" s="157" t="s">
        <v>130</v>
      </c>
    </row>
    <row r="367" spans="2:65" s="12" customFormat="1" ht="11.25">
      <c r="B367" s="150"/>
      <c r="D367" s="144" t="s">
        <v>143</v>
      </c>
      <c r="E367" s="151" t="s">
        <v>1</v>
      </c>
      <c r="F367" s="152" t="s">
        <v>948</v>
      </c>
      <c r="H367" s="151" t="s">
        <v>1</v>
      </c>
      <c r="I367" s="153"/>
      <c r="L367" s="150"/>
      <c r="M367" s="154"/>
      <c r="T367" s="155"/>
      <c r="AT367" s="151" t="s">
        <v>143</v>
      </c>
      <c r="AU367" s="151" t="s">
        <v>90</v>
      </c>
      <c r="AV367" s="12" t="s">
        <v>88</v>
      </c>
      <c r="AW367" s="12" t="s">
        <v>36</v>
      </c>
      <c r="AX367" s="12" t="s">
        <v>80</v>
      </c>
      <c r="AY367" s="151" t="s">
        <v>130</v>
      </c>
    </row>
    <row r="368" spans="2:65" s="13" customFormat="1" ht="11.25">
      <c r="B368" s="156"/>
      <c r="D368" s="144" t="s">
        <v>143</v>
      </c>
      <c r="E368" s="157" t="s">
        <v>1</v>
      </c>
      <c r="F368" s="158" t="s">
        <v>1034</v>
      </c>
      <c r="H368" s="159">
        <v>20.52</v>
      </c>
      <c r="I368" s="160"/>
      <c r="L368" s="156"/>
      <c r="M368" s="161"/>
      <c r="T368" s="162"/>
      <c r="AT368" s="157" t="s">
        <v>143</v>
      </c>
      <c r="AU368" s="157" t="s">
        <v>90</v>
      </c>
      <c r="AV368" s="13" t="s">
        <v>90</v>
      </c>
      <c r="AW368" s="13" t="s">
        <v>36</v>
      </c>
      <c r="AX368" s="13" t="s">
        <v>80</v>
      </c>
      <c r="AY368" s="157" t="s">
        <v>130</v>
      </c>
    </row>
    <row r="369" spans="2:65" s="12" customFormat="1" ht="11.25">
      <c r="B369" s="150"/>
      <c r="D369" s="144" t="s">
        <v>143</v>
      </c>
      <c r="E369" s="151" t="s">
        <v>1</v>
      </c>
      <c r="F369" s="152" t="s">
        <v>950</v>
      </c>
      <c r="H369" s="151" t="s">
        <v>1</v>
      </c>
      <c r="I369" s="153"/>
      <c r="L369" s="150"/>
      <c r="M369" s="154"/>
      <c r="T369" s="155"/>
      <c r="AT369" s="151" t="s">
        <v>143</v>
      </c>
      <c r="AU369" s="151" t="s">
        <v>90</v>
      </c>
      <c r="AV369" s="12" t="s">
        <v>88</v>
      </c>
      <c r="AW369" s="12" t="s">
        <v>36</v>
      </c>
      <c r="AX369" s="12" t="s">
        <v>80</v>
      </c>
      <c r="AY369" s="151" t="s">
        <v>130</v>
      </c>
    </row>
    <row r="370" spans="2:65" s="12" customFormat="1" ht="11.25">
      <c r="B370" s="150"/>
      <c r="D370" s="144" t="s">
        <v>143</v>
      </c>
      <c r="E370" s="151" t="s">
        <v>1</v>
      </c>
      <c r="F370" s="152" t="s">
        <v>993</v>
      </c>
      <c r="H370" s="151" t="s">
        <v>1</v>
      </c>
      <c r="I370" s="153"/>
      <c r="L370" s="150"/>
      <c r="M370" s="154"/>
      <c r="T370" s="155"/>
      <c r="AT370" s="151" t="s">
        <v>143</v>
      </c>
      <c r="AU370" s="151" t="s">
        <v>90</v>
      </c>
      <c r="AV370" s="12" t="s">
        <v>88</v>
      </c>
      <c r="AW370" s="12" t="s">
        <v>36</v>
      </c>
      <c r="AX370" s="12" t="s">
        <v>80</v>
      </c>
      <c r="AY370" s="151" t="s">
        <v>130</v>
      </c>
    </row>
    <row r="371" spans="2:65" s="13" customFormat="1" ht="11.25">
      <c r="B371" s="156"/>
      <c r="D371" s="144" t="s">
        <v>143</v>
      </c>
      <c r="E371" s="157" t="s">
        <v>1</v>
      </c>
      <c r="F371" s="158" t="s">
        <v>1035</v>
      </c>
      <c r="H371" s="159">
        <v>7.6</v>
      </c>
      <c r="I371" s="160"/>
      <c r="L371" s="156"/>
      <c r="M371" s="161"/>
      <c r="T371" s="162"/>
      <c r="AT371" s="157" t="s">
        <v>143</v>
      </c>
      <c r="AU371" s="157" t="s">
        <v>90</v>
      </c>
      <c r="AV371" s="13" t="s">
        <v>90</v>
      </c>
      <c r="AW371" s="13" t="s">
        <v>36</v>
      </c>
      <c r="AX371" s="13" t="s">
        <v>80</v>
      </c>
      <c r="AY371" s="157" t="s">
        <v>130</v>
      </c>
    </row>
    <row r="372" spans="2:65" s="12" customFormat="1" ht="11.25">
      <c r="B372" s="150"/>
      <c r="D372" s="144" t="s">
        <v>143</v>
      </c>
      <c r="E372" s="151" t="s">
        <v>1</v>
      </c>
      <c r="F372" s="152" t="s">
        <v>995</v>
      </c>
      <c r="H372" s="151" t="s">
        <v>1</v>
      </c>
      <c r="I372" s="153"/>
      <c r="L372" s="150"/>
      <c r="M372" s="154"/>
      <c r="T372" s="155"/>
      <c r="AT372" s="151" t="s">
        <v>143</v>
      </c>
      <c r="AU372" s="151" t="s">
        <v>90</v>
      </c>
      <c r="AV372" s="12" t="s">
        <v>88</v>
      </c>
      <c r="AW372" s="12" t="s">
        <v>36</v>
      </c>
      <c r="AX372" s="12" t="s">
        <v>80</v>
      </c>
      <c r="AY372" s="151" t="s">
        <v>130</v>
      </c>
    </row>
    <row r="373" spans="2:65" s="13" customFormat="1" ht="11.25">
      <c r="B373" s="156"/>
      <c r="D373" s="144" t="s">
        <v>143</v>
      </c>
      <c r="E373" s="157" t="s">
        <v>1</v>
      </c>
      <c r="F373" s="158" t="s">
        <v>1036</v>
      </c>
      <c r="H373" s="159">
        <v>22.68</v>
      </c>
      <c r="I373" s="160"/>
      <c r="L373" s="156"/>
      <c r="M373" s="161"/>
      <c r="T373" s="162"/>
      <c r="AT373" s="157" t="s">
        <v>143</v>
      </c>
      <c r="AU373" s="157" t="s">
        <v>90</v>
      </c>
      <c r="AV373" s="13" t="s">
        <v>90</v>
      </c>
      <c r="AW373" s="13" t="s">
        <v>36</v>
      </c>
      <c r="AX373" s="13" t="s">
        <v>80</v>
      </c>
      <c r="AY373" s="157" t="s">
        <v>130</v>
      </c>
    </row>
    <row r="374" spans="2:65" s="12" customFormat="1" ht="11.25">
      <c r="B374" s="150"/>
      <c r="D374" s="144" t="s">
        <v>143</v>
      </c>
      <c r="E374" s="151" t="s">
        <v>1</v>
      </c>
      <c r="F374" s="152" t="s">
        <v>997</v>
      </c>
      <c r="H374" s="151" t="s">
        <v>1</v>
      </c>
      <c r="I374" s="153"/>
      <c r="L374" s="150"/>
      <c r="M374" s="154"/>
      <c r="T374" s="155"/>
      <c r="AT374" s="151" t="s">
        <v>143</v>
      </c>
      <c r="AU374" s="151" t="s">
        <v>90</v>
      </c>
      <c r="AV374" s="12" t="s">
        <v>88</v>
      </c>
      <c r="AW374" s="12" t="s">
        <v>36</v>
      </c>
      <c r="AX374" s="12" t="s">
        <v>80</v>
      </c>
      <c r="AY374" s="151" t="s">
        <v>130</v>
      </c>
    </row>
    <row r="375" spans="2:65" s="13" customFormat="1" ht="11.25">
      <c r="B375" s="156"/>
      <c r="D375" s="144" t="s">
        <v>143</v>
      </c>
      <c r="E375" s="157" t="s">
        <v>1</v>
      </c>
      <c r="F375" s="158" t="s">
        <v>1037</v>
      </c>
      <c r="H375" s="159">
        <v>50.325000000000003</v>
      </c>
      <c r="I375" s="160"/>
      <c r="L375" s="156"/>
      <c r="M375" s="161"/>
      <c r="T375" s="162"/>
      <c r="AT375" s="157" t="s">
        <v>143</v>
      </c>
      <c r="AU375" s="157" t="s">
        <v>90</v>
      </c>
      <c r="AV375" s="13" t="s">
        <v>90</v>
      </c>
      <c r="AW375" s="13" t="s">
        <v>36</v>
      </c>
      <c r="AX375" s="13" t="s">
        <v>80</v>
      </c>
      <c r="AY375" s="157" t="s">
        <v>130</v>
      </c>
    </row>
    <row r="376" spans="2:65" s="12" customFormat="1" ht="11.25">
      <c r="B376" s="150"/>
      <c r="D376" s="144" t="s">
        <v>143</v>
      </c>
      <c r="E376" s="151" t="s">
        <v>1</v>
      </c>
      <c r="F376" s="152" t="s">
        <v>999</v>
      </c>
      <c r="H376" s="151" t="s">
        <v>1</v>
      </c>
      <c r="I376" s="153"/>
      <c r="L376" s="150"/>
      <c r="M376" s="154"/>
      <c r="T376" s="155"/>
      <c r="AT376" s="151" t="s">
        <v>143</v>
      </c>
      <c r="AU376" s="151" t="s">
        <v>90</v>
      </c>
      <c r="AV376" s="12" t="s">
        <v>88</v>
      </c>
      <c r="AW376" s="12" t="s">
        <v>36</v>
      </c>
      <c r="AX376" s="12" t="s">
        <v>80</v>
      </c>
      <c r="AY376" s="151" t="s">
        <v>130</v>
      </c>
    </row>
    <row r="377" spans="2:65" s="13" customFormat="1" ht="11.25">
      <c r="B377" s="156"/>
      <c r="D377" s="144" t="s">
        <v>143</v>
      </c>
      <c r="E377" s="157" t="s">
        <v>1</v>
      </c>
      <c r="F377" s="158" t="s">
        <v>1038</v>
      </c>
      <c r="H377" s="159">
        <v>42.625</v>
      </c>
      <c r="I377" s="160"/>
      <c r="L377" s="156"/>
      <c r="M377" s="161"/>
      <c r="T377" s="162"/>
      <c r="AT377" s="157" t="s">
        <v>143</v>
      </c>
      <c r="AU377" s="157" t="s">
        <v>90</v>
      </c>
      <c r="AV377" s="13" t="s">
        <v>90</v>
      </c>
      <c r="AW377" s="13" t="s">
        <v>36</v>
      </c>
      <c r="AX377" s="13" t="s">
        <v>80</v>
      </c>
      <c r="AY377" s="157" t="s">
        <v>130</v>
      </c>
    </row>
    <row r="378" spans="2:65" s="12" customFormat="1" ht="11.25">
      <c r="B378" s="150"/>
      <c r="D378" s="144" t="s">
        <v>143</v>
      </c>
      <c r="E378" s="151" t="s">
        <v>1</v>
      </c>
      <c r="F378" s="152" t="s">
        <v>952</v>
      </c>
      <c r="H378" s="151" t="s">
        <v>1</v>
      </c>
      <c r="I378" s="153"/>
      <c r="L378" s="150"/>
      <c r="M378" s="154"/>
      <c r="T378" s="155"/>
      <c r="AT378" s="151" t="s">
        <v>143</v>
      </c>
      <c r="AU378" s="151" t="s">
        <v>90</v>
      </c>
      <c r="AV378" s="12" t="s">
        <v>88</v>
      </c>
      <c r="AW378" s="12" t="s">
        <v>36</v>
      </c>
      <c r="AX378" s="12" t="s">
        <v>80</v>
      </c>
      <c r="AY378" s="151" t="s">
        <v>130</v>
      </c>
    </row>
    <row r="379" spans="2:65" s="13" customFormat="1" ht="11.25">
      <c r="B379" s="156"/>
      <c r="D379" s="144" t="s">
        <v>143</v>
      </c>
      <c r="E379" s="157" t="s">
        <v>1</v>
      </c>
      <c r="F379" s="158" t="s">
        <v>1039</v>
      </c>
      <c r="H379" s="159">
        <v>7.15</v>
      </c>
      <c r="I379" s="160"/>
      <c r="L379" s="156"/>
      <c r="M379" s="161"/>
      <c r="T379" s="162"/>
      <c r="AT379" s="157" t="s">
        <v>143</v>
      </c>
      <c r="AU379" s="157" t="s">
        <v>90</v>
      </c>
      <c r="AV379" s="13" t="s">
        <v>90</v>
      </c>
      <c r="AW379" s="13" t="s">
        <v>36</v>
      </c>
      <c r="AX379" s="13" t="s">
        <v>80</v>
      </c>
      <c r="AY379" s="157" t="s">
        <v>130</v>
      </c>
    </row>
    <row r="380" spans="2:65" s="14" customFormat="1" ht="11.25">
      <c r="B380" s="163"/>
      <c r="D380" s="144" t="s">
        <v>143</v>
      </c>
      <c r="E380" s="164" t="s">
        <v>1</v>
      </c>
      <c r="F380" s="165" t="s">
        <v>152</v>
      </c>
      <c r="H380" s="166">
        <v>322.86</v>
      </c>
      <c r="I380" s="167"/>
      <c r="L380" s="163"/>
      <c r="M380" s="168"/>
      <c r="T380" s="169"/>
      <c r="AT380" s="164" t="s">
        <v>143</v>
      </c>
      <c r="AU380" s="164" t="s">
        <v>90</v>
      </c>
      <c r="AV380" s="14" t="s">
        <v>137</v>
      </c>
      <c r="AW380" s="14" t="s">
        <v>36</v>
      </c>
      <c r="AX380" s="14" t="s">
        <v>88</v>
      </c>
      <c r="AY380" s="164" t="s">
        <v>130</v>
      </c>
    </row>
    <row r="381" spans="2:65" s="1" customFormat="1" ht="16.5" customHeight="1">
      <c r="B381" s="31"/>
      <c r="C381" s="170" t="s">
        <v>309</v>
      </c>
      <c r="D381" s="170" t="s">
        <v>327</v>
      </c>
      <c r="E381" s="171" t="s">
        <v>328</v>
      </c>
      <c r="F381" s="172" t="s">
        <v>329</v>
      </c>
      <c r="G381" s="173" t="s">
        <v>304</v>
      </c>
      <c r="H381" s="174">
        <v>645.72</v>
      </c>
      <c r="I381" s="175"/>
      <c r="J381" s="176">
        <f>ROUND(I381*H381,2)</f>
        <v>0</v>
      </c>
      <c r="K381" s="172" t="s">
        <v>136</v>
      </c>
      <c r="L381" s="177"/>
      <c r="M381" s="178" t="s">
        <v>1</v>
      </c>
      <c r="N381" s="179" t="s">
        <v>45</v>
      </c>
      <c r="P381" s="140">
        <f>O381*H381</f>
        <v>0</v>
      </c>
      <c r="Q381" s="140">
        <v>1</v>
      </c>
      <c r="R381" s="140">
        <f>Q381*H381</f>
        <v>645.72</v>
      </c>
      <c r="S381" s="140">
        <v>0</v>
      </c>
      <c r="T381" s="141">
        <f>S381*H381</f>
        <v>0</v>
      </c>
      <c r="AR381" s="142" t="s">
        <v>205</v>
      </c>
      <c r="AT381" s="142" t="s">
        <v>327</v>
      </c>
      <c r="AU381" s="142" t="s">
        <v>90</v>
      </c>
      <c r="AY381" s="16" t="s">
        <v>130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6" t="s">
        <v>88</v>
      </c>
      <c r="BK381" s="143">
        <f>ROUND(I381*H381,2)</f>
        <v>0</v>
      </c>
      <c r="BL381" s="16" t="s">
        <v>137</v>
      </c>
      <c r="BM381" s="142" t="s">
        <v>1040</v>
      </c>
    </row>
    <row r="382" spans="2:65" s="1" customFormat="1" ht="11.25">
      <c r="B382" s="31"/>
      <c r="D382" s="144" t="s">
        <v>139</v>
      </c>
      <c r="F382" s="145" t="s">
        <v>329</v>
      </c>
      <c r="I382" s="146"/>
      <c r="L382" s="31"/>
      <c r="M382" s="147"/>
      <c r="T382" s="55"/>
      <c r="AT382" s="16" t="s">
        <v>139</v>
      </c>
      <c r="AU382" s="16" t="s">
        <v>90</v>
      </c>
    </row>
    <row r="383" spans="2:65" s="13" customFormat="1" ht="11.25">
      <c r="B383" s="156"/>
      <c r="D383" s="144" t="s">
        <v>143</v>
      </c>
      <c r="F383" s="158" t="s">
        <v>1041</v>
      </c>
      <c r="H383" s="159">
        <v>645.72</v>
      </c>
      <c r="I383" s="160"/>
      <c r="L383" s="156"/>
      <c r="M383" s="161"/>
      <c r="T383" s="162"/>
      <c r="AT383" s="157" t="s">
        <v>143</v>
      </c>
      <c r="AU383" s="157" t="s">
        <v>90</v>
      </c>
      <c r="AV383" s="13" t="s">
        <v>90</v>
      </c>
      <c r="AW383" s="13" t="s">
        <v>4</v>
      </c>
      <c r="AX383" s="13" t="s">
        <v>88</v>
      </c>
      <c r="AY383" s="157" t="s">
        <v>130</v>
      </c>
    </row>
    <row r="384" spans="2:65" s="1" customFormat="1" ht="24.2" customHeight="1">
      <c r="B384" s="31"/>
      <c r="C384" s="131" t="s">
        <v>315</v>
      </c>
      <c r="D384" s="131" t="s">
        <v>132</v>
      </c>
      <c r="E384" s="132" t="s">
        <v>333</v>
      </c>
      <c r="F384" s="133" t="s">
        <v>334</v>
      </c>
      <c r="G384" s="134" t="s">
        <v>257</v>
      </c>
      <c r="H384" s="135">
        <v>160.17500000000001</v>
      </c>
      <c r="I384" s="136"/>
      <c r="J384" s="137">
        <f>ROUND(I384*H384,2)</f>
        <v>0</v>
      </c>
      <c r="K384" s="133" t="s">
        <v>136</v>
      </c>
      <c r="L384" s="31"/>
      <c r="M384" s="138" t="s">
        <v>1</v>
      </c>
      <c r="N384" s="139" t="s">
        <v>45</v>
      </c>
      <c r="P384" s="140">
        <f>O384*H384</f>
        <v>0</v>
      </c>
      <c r="Q384" s="140">
        <v>0</v>
      </c>
      <c r="R384" s="140">
        <f>Q384*H384</f>
        <v>0</v>
      </c>
      <c r="S384" s="140">
        <v>0</v>
      </c>
      <c r="T384" s="141">
        <f>S384*H384</f>
        <v>0</v>
      </c>
      <c r="AR384" s="142" t="s">
        <v>137</v>
      </c>
      <c r="AT384" s="142" t="s">
        <v>132</v>
      </c>
      <c r="AU384" s="142" t="s">
        <v>90</v>
      </c>
      <c r="AY384" s="16" t="s">
        <v>130</v>
      </c>
      <c r="BE384" s="143">
        <f>IF(N384="základní",J384,0)</f>
        <v>0</v>
      </c>
      <c r="BF384" s="143">
        <f>IF(N384="snížená",J384,0)</f>
        <v>0</v>
      </c>
      <c r="BG384" s="143">
        <f>IF(N384="zákl. přenesená",J384,0)</f>
        <v>0</v>
      </c>
      <c r="BH384" s="143">
        <f>IF(N384="sníž. přenesená",J384,0)</f>
        <v>0</v>
      </c>
      <c r="BI384" s="143">
        <f>IF(N384="nulová",J384,0)</f>
        <v>0</v>
      </c>
      <c r="BJ384" s="16" t="s">
        <v>88</v>
      </c>
      <c r="BK384" s="143">
        <f>ROUND(I384*H384,2)</f>
        <v>0</v>
      </c>
      <c r="BL384" s="16" t="s">
        <v>137</v>
      </c>
      <c r="BM384" s="142" t="s">
        <v>1042</v>
      </c>
    </row>
    <row r="385" spans="2:51" s="1" customFormat="1" ht="39">
      <c r="B385" s="31"/>
      <c r="D385" s="144" t="s">
        <v>139</v>
      </c>
      <c r="F385" s="145" t="s">
        <v>336</v>
      </c>
      <c r="I385" s="146"/>
      <c r="L385" s="31"/>
      <c r="M385" s="147"/>
      <c r="T385" s="55"/>
      <c r="AT385" s="16" t="s">
        <v>139</v>
      </c>
      <c r="AU385" s="16" t="s">
        <v>90</v>
      </c>
    </row>
    <row r="386" spans="2:51" s="1" customFormat="1" ht="11.25">
      <c r="B386" s="31"/>
      <c r="D386" s="148" t="s">
        <v>141</v>
      </c>
      <c r="F386" s="149" t="s">
        <v>337</v>
      </c>
      <c r="I386" s="146"/>
      <c r="L386" s="31"/>
      <c r="M386" s="147"/>
      <c r="T386" s="55"/>
      <c r="AT386" s="16" t="s">
        <v>141</v>
      </c>
      <c r="AU386" s="16" t="s">
        <v>90</v>
      </c>
    </row>
    <row r="387" spans="2:51" s="12" customFormat="1" ht="11.25">
      <c r="B387" s="150"/>
      <c r="D387" s="144" t="s">
        <v>143</v>
      </c>
      <c r="E387" s="151" t="s">
        <v>1</v>
      </c>
      <c r="F387" s="152" t="s">
        <v>941</v>
      </c>
      <c r="H387" s="151" t="s">
        <v>1</v>
      </c>
      <c r="I387" s="153"/>
      <c r="L387" s="150"/>
      <c r="M387" s="154"/>
      <c r="T387" s="155"/>
      <c r="AT387" s="151" t="s">
        <v>143</v>
      </c>
      <c r="AU387" s="151" t="s">
        <v>90</v>
      </c>
      <c r="AV387" s="12" t="s">
        <v>88</v>
      </c>
      <c r="AW387" s="12" t="s">
        <v>36</v>
      </c>
      <c r="AX387" s="12" t="s">
        <v>80</v>
      </c>
      <c r="AY387" s="151" t="s">
        <v>130</v>
      </c>
    </row>
    <row r="388" spans="2:51" s="12" customFormat="1" ht="11.25">
      <c r="B388" s="150"/>
      <c r="D388" s="144" t="s">
        <v>143</v>
      </c>
      <c r="E388" s="151" t="s">
        <v>1</v>
      </c>
      <c r="F388" s="152" t="s">
        <v>942</v>
      </c>
      <c r="H388" s="151" t="s">
        <v>1</v>
      </c>
      <c r="I388" s="153"/>
      <c r="L388" s="150"/>
      <c r="M388" s="154"/>
      <c r="T388" s="155"/>
      <c r="AT388" s="151" t="s">
        <v>143</v>
      </c>
      <c r="AU388" s="151" t="s">
        <v>90</v>
      </c>
      <c r="AV388" s="12" t="s">
        <v>88</v>
      </c>
      <c r="AW388" s="12" t="s">
        <v>36</v>
      </c>
      <c r="AX388" s="12" t="s">
        <v>80</v>
      </c>
      <c r="AY388" s="151" t="s">
        <v>130</v>
      </c>
    </row>
    <row r="389" spans="2:51" s="13" customFormat="1" ht="11.25">
      <c r="B389" s="156"/>
      <c r="D389" s="144" t="s">
        <v>143</v>
      </c>
      <c r="E389" s="157" t="s">
        <v>1</v>
      </c>
      <c r="F389" s="158" t="s">
        <v>1043</v>
      </c>
      <c r="H389" s="159">
        <v>16.2</v>
      </c>
      <c r="I389" s="160"/>
      <c r="L389" s="156"/>
      <c r="M389" s="161"/>
      <c r="T389" s="162"/>
      <c r="AT389" s="157" t="s">
        <v>143</v>
      </c>
      <c r="AU389" s="157" t="s">
        <v>90</v>
      </c>
      <c r="AV389" s="13" t="s">
        <v>90</v>
      </c>
      <c r="AW389" s="13" t="s">
        <v>36</v>
      </c>
      <c r="AX389" s="13" t="s">
        <v>80</v>
      </c>
      <c r="AY389" s="157" t="s">
        <v>130</v>
      </c>
    </row>
    <row r="390" spans="2:51" s="12" customFormat="1" ht="11.25">
      <c r="B390" s="150"/>
      <c r="D390" s="144" t="s">
        <v>143</v>
      </c>
      <c r="E390" s="151" t="s">
        <v>1</v>
      </c>
      <c r="F390" s="152" t="s">
        <v>944</v>
      </c>
      <c r="H390" s="151" t="s">
        <v>1</v>
      </c>
      <c r="I390" s="153"/>
      <c r="L390" s="150"/>
      <c r="M390" s="154"/>
      <c r="T390" s="155"/>
      <c r="AT390" s="151" t="s">
        <v>143</v>
      </c>
      <c r="AU390" s="151" t="s">
        <v>90</v>
      </c>
      <c r="AV390" s="12" t="s">
        <v>88</v>
      </c>
      <c r="AW390" s="12" t="s">
        <v>36</v>
      </c>
      <c r="AX390" s="12" t="s">
        <v>80</v>
      </c>
      <c r="AY390" s="151" t="s">
        <v>130</v>
      </c>
    </row>
    <row r="391" spans="2:51" s="13" customFormat="1" ht="11.25">
      <c r="B391" s="156"/>
      <c r="D391" s="144" t="s">
        <v>143</v>
      </c>
      <c r="E391" s="157" t="s">
        <v>1</v>
      </c>
      <c r="F391" s="158" t="s">
        <v>1044</v>
      </c>
      <c r="H391" s="159">
        <v>24.36</v>
      </c>
      <c r="I391" s="160"/>
      <c r="L391" s="156"/>
      <c r="M391" s="161"/>
      <c r="T391" s="162"/>
      <c r="AT391" s="157" t="s">
        <v>143</v>
      </c>
      <c r="AU391" s="157" t="s">
        <v>90</v>
      </c>
      <c r="AV391" s="13" t="s">
        <v>90</v>
      </c>
      <c r="AW391" s="13" t="s">
        <v>36</v>
      </c>
      <c r="AX391" s="13" t="s">
        <v>80</v>
      </c>
      <c r="AY391" s="157" t="s">
        <v>130</v>
      </c>
    </row>
    <row r="392" spans="2:51" s="12" customFormat="1" ht="11.25">
      <c r="B392" s="150"/>
      <c r="D392" s="144" t="s">
        <v>143</v>
      </c>
      <c r="E392" s="151" t="s">
        <v>1</v>
      </c>
      <c r="F392" s="152" t="s">
        <v>946</v>
      </c>
      <c r="H392" s="151" t="s">
        <v>1</v>
      </c>
      <c r="I392" s="153"/>
      <c r="L392" s="150"/>
      <c r="M392" s="154"/>
      <c r="T392" s="155"/>
      <c r="AT392" s="151" t="s">
        <v>143</v>
      </c>
      <c r="AU392" s="151" t="s">
        <v>90</v>
      </c>
      <c r="AV392" s="12" t="s">
        <v>88</v>
      </c>
      <c r="AW392" s="12" t="s">
        <v>36</v>
      </c>
      <c r="AX392" s="12" t="s">
        <v>80</v>
      </c>
      <c r="AY392" s="151" t="s">
        <v>130</v>
      </c>
    </row>
    <row r="393" spans="2:51" s="13" customFormat="1" ht="11.25">
      <c r="B393" s="156"/>
      <c r="D393" s="144" t="s">
        <v>143</v>
      </c>
      <c r="E393" s="157" t="s">
        <v>1</v>
      </c>
      <c r="F393" s="158" t="s">
        <v>1045</v>
      </c>
      <c r="H393" s="159">
        <v>53.76</v>
      </c>
      <c r="I393" s="160"/>
      <c r="L393" s="156"/>
      <c r="M393" s="161"/>
      <c r="T393" s="162"/>
      <c r="AT393" s="157" t="s">
        <v>143</v>
      </c>
      <c r="AU393" s="157" t="s">
        <v>90</v>
      </c>
      <c r="AV393" s="13" t="s">
        <v>90</v>
      </c>
      <c r="AW393" s="13" t="s">
        <v>36</v>
      </c>
      <c r="AX393" s="13" t="s">
        <v>80</v>
      </c>
      <c r="AY393" s="157" t="s">
        <v>130</v>
      </c>
    </row>
    <row r="394" spans="2:51" s="12" customFormat="1" ht="11.25">
      <c r="B394" s="150"/>
      <c r="D394" s="144" t="s">
        <v>143</v>
      </c>
      <c r="E394" s="151" t="s">
        <v>1</v>
      </c>
      <c r="F394" s="152" t="s">
        <v>948</v>
      </c>
      <c r="H394" s="151" t="s">
        <v>1</v>
      </c>
      <c r="I394" s="153"/>
      <c r="L394" s="150"/>
      <c r="M394" s="154"/>
      <c r="T394" s="155"/>
      <c r="AT394" s="151" t="s">
        <v>143</v>
      </c>
      <c r="AU394" s="151" t="s">
        <v>90</v>
      </c>
      <c r="AV394" s="12" t="s">
        <v>88</v>
      </c>
      <c r="AW394" s="12" t="s">
        <v>36</v>
      </c>
      <c r="AX394" s="12" t="s">
        <v>80</v>
      </c>
      <c r="AY394" s="151" t="s">
        <v>130</v>
      </c>
    </row>
    <row r="395" spans="2:51" s="13" customFormat="1" ht="11.25">
      <c r="B395" s="156"/>
      <c r="D395" s="144" t="s">
        <v>143</v>
      </c>
      <c r="E395" s="157" t="s">
        <v>1</v>
      </c>
      <c r="F395" s="158" t="s">
        <v>1046</v>
      </c>
      <c r="H395" s="159">
        <v>15.96</v>
      </c>
      <c r="I395" s="160"/>
      <c r="L395" s="156"/>
      <c r="M395" s="161"/>
      <c r="T395" s="162"/>
      <c r="AT395" s="157" t="s">
        <v>143</v>
      </c>
      <c r="AU395" s="157" t="s">
        <v>90</v>
      </c>
      <c r="AV395" s="13" t="s">
        <v>90</v>
      </c>
      <c r="AW395" s="13" t="s">
        <v>36</v>
      </c>
      <c r="AX395" s="13" t="s">
        <v>80</v>
      </c>
      <c r="AY395" s="157" t="s">
        <v>130</v>
      </c>
    </row>
    <row r="396" spans="2:51" s="12" customFormat="1" ht="11.25">
      <c r="B396" s="150"/>
      <c r="D396" s="144" t="s">
        <v>143</v>
      </c>
      <c r="E396" s="151" t="s">
        <v>1</v>
      </c>
      <c r="F396" s="152" t="s">
        <v>950</v>
      </c>
      <c r="H396" s="151" t="s">
        <v>1</v>
      </c>
      <c r="I396" s="153"/>
      <c r="L396" s="150"/>
      <c r="M396" s="154"/>
      <c r="T396" s="155"/>
      <c r="AT396" s="151" t="s">
        <v>143</v>
      </c>
      <c r="AU396" s="151" t="s">
        <v>90</v>
      </c>
      <c r="AV396" s="12" t="s">
        <v>88</v>
      </c>
      <c r="AW396" s="12" t="s">
        <v>36</v>
      </c>
      <c r="AX396" s="12" t="s">
        <v>80</v>
      </c>
      <c r="AY396" s="151" t="s">
        <v>130</v>
      </c>
    </row>
    <row r="397" spans="2:51" s="12" customFormat="1" ht="11.25">
      <c r="B397" s="150"/>
      <c r="D397" s="144" t="s">
        <v>143</v>
      </c>
      <c r="E397" s="151" t="s">
        <v>1</v>
      </c>
      <c r="F397" s="152" t="s">
        <v>995</v>
      </c>
      <c r="H397" s="151" t="s">
        <v>1</v>
      </c>
      <c r="I397" s="153"/>
      <c r="L397" s="150"/>
      <c r="M397" s="154"/>
      <c r="T397" s="155"/>
      <c r="AT397" s="151" t="s">
        <v>143</v>
      </c>
      <c r="AU397" s="151" t="s">
        <v>90</v>
      </c>
      <c r="AV397" s="12" t="s">
        <v>88</v>
      </c>
      <c r="AW397" s="12" t="s">
        <v>36</v>
      </c>
      <c r="AX397" s="12" t="s">
        <v>80</v>
      </c>
      <c r="AY397" s="151" t="s">
        <v>130</v>
      </c>
    </row>
    <row r="398" spans="2:51" s="13" customFormat="1" ht="11.25">
      <c r="B398" s="156"/>
      <c r="D398" s="144" t="s">
        <v>143</v>
      </c>
      <c r="E398" s="157" t="s">
        <v>1</v>
      </c>
      <c r="F398" s="158" t="s">
        <v>1047</v>
      </c>
      <c r="H398" s="159">
        <v>11.34</v>
      </c>
      <c r="I398" s="160"/>
      <c r="L398" s="156"/>
      <c r="M398" s="161"/>
      <c r="T398" s="162"/>
      <c r="AT398" s="157" t="s">
        <v>143</v>
      </c>
      <c r="AU398" s="157" t="s">
        <v>90</v>
      </c>
      <c r="AV398" s="13" t="s">
        <v>90</v>
      </c>
      <c r="AW398" s="13" t="s">
        <v>36</v>
      </c>
      <c r="AX398" s="13" t="s">
        <v>80</v>
      </c>
      <c r="AY398" s="157" t="s">
        <v>130</v>
      </c>
    </row>
    <row r="399" spans="2:51" s="12" customFormat="1" ht="11.25">
      <c r="B399" s="150"/>
      <c r="D399" s="144" t="s">
        <v>143</v>
      </c>
      <c r="E399" s="151" t="s">
        <v>1</v>
      </c>
      <c r="F399" s="152" t="s">
        <v>997</v>
      </c>
      <c r="H399" s="151" t="s">
        <v>1</v>
      </c>
      <c r="I399" s="153"/>
      <c r="L399" s="150"/>
      <c r="M399" s="154"/>
      <c r="T399" s="155"/>
      <c r="AT399" s="151" t="s">
        <v>143</v>
      </c>
      <c r="AU399" s="151" t="s">
        <v>90</v>
      </c>
      <c r="AV399" s="12" t="s">
        <v>88</v>
      </c>
      <c r="AW399" s="12" t="s">
        <v>36</v>
      </c>
      <c r="AX399" s="12" t="s">
        <v>80</v>
      </c>
      <c r="AY399" s="151" t="s">
        <v>130</v>
      </c>
    </row>
    <row r="400" spans="2:51" s="13" customFormat="1" ht="11.25">
      <c r="B400" s="156"/>
      <c r="D400" s="144" t="s">
        <v>143</v>
      </c>
      <c r="E400" s="157" t="s">
        <v>1</v>
      </c>
      <c r="F400" s="158" t="s">
        <v>1048</v>
      </c>
      <c r="H400" s="159">
        <v>20.13</v>
      </c>
      <c r="I400" s="160"/>
      <c r="L400" s="156"/>
      <c r="M400" s="161"/>
      <c r="T400" s="162"/>
      <c r="AT400" s="157" t="s">
        <v>143</v>
      </c>
      <c r="AU400" s="157" t="s">
        <v>90</v>
      </c>
      <c r="AV400" s="13" t="s">
        <v>90</v>
      </c>
      <c r="AW400" s="13" t="s">
        <v>36</v>
      </c>
      <c r="AX400" s="13" t="s">
        <v>80</v>
      </c>
      <c r="AY400" s="157" t="s">
        <v>130</v>
      </c>
    </row>
    <row r="401" spans="2:65" s="12" customFormat="1" ht="11.25">
      <c r="B401" s="150"/>
      <c r="D401" s="144" t="s">
        <v>143</v>
      </c>
      <c r="E401" s="151" t="s">
        <v>1</v>
      </c>
      <c r="F401" s="152" t="s">
        <v>999</v>
      </c>
      <c r="H401" s="151" t="s">
        <v>1</v>
      </c>
      <c r="I401" s="153"/>
      <c r="L401" s="150"/>
      <c r="M401" s="154"/>
      <c r="T401" s="155"/>
      <c r="AT401" s="151" t="s">
        <v>143</v>
      </c>
      <c r="AU401" s="151" t="s">
        <v>90</v>
      </c>
      <c r="AV401" s="12" t="s">
        <v>88</v>
      </c>
      <c r="AW401" s="12" t="s">
        <v>36</v>
      </c>
      <c r="AX401" s="12" t="s">
        <v>80</v>
      </c>
      <c r="AY401" s="151" t="s">
        <v>130</v>
      </c>
    </row>
    <row r="402" spans="2:65" s="13" customFormat="1" ht="11.25">
      <c r="B402" s="156"/>
      <c r="D402" s="144" t="s">
        <v>143</v>
      </c>
      <c r="E402" s="157" t="s">
        <v>1</v>
      </c>
      <c r="F402" s="158" t="s">
        <v>1049</v>
      </c>
      <c r="H402" s="159">
        <v>15.125</v>
      </c>
      <c r="I402" s="160"/>
      <c r="L402" s="156"/>
      <c r="M402" s="161"/>
      <c r="T402" s="162"/>
      <c r="AT402" s="157" t="s">
        <v>143</v>
      </c>
      <c r="AU402" s="157" t="s">
        <v>90</v>
      </c>
      <c r="AV402" s="13" t="s">
        <v>90</v>
      </c>
      <c r="AW402" s="13" t="s">
        <v>36</v>
      </c>
      <c r="AX402" s="13" t="s">
        <v>80</v>
      </c>
      <c r="AY402" s="157" t="s">
        <v>130</v>
      </c>
    </row>
    <row r="403" spans="2:65" s="12" customFormat="1" ht="11.25">
      <c r="B403" s="150"/>
      <c r="D403" s="144" t="s">
        <v>143</v>
      </c>
      <c r="E403" s="151" t="s">
        <v>1</v>
      </c>
      <c r="F403" s="152" t="s">
        <v>952</v>
      </c>
      <c r="H403" s="151" t="s">
        <v>1</v>
      </c>
      <c r="I403" s="153"/>
      <c r="L403" s="150"/>
      <c r="M403" s="154"/>
      <c r="T403" s="155"/>
      <c r="AT403" s="151" t="s">
        <v>143</v>
      </c>
      <c r="AU403" s="151" t="s">
        <v>90</v>
      </c>
      <c r="AV403" s="12" t="s">
        <v>88</v>
      </c>
      <c r="AW403" s="12" t="s">
        <v>36</v>
      </c>
      <c r="AX403" s="12" t="s">
        <v>80</v>
      </c>
      <c r="AY403" s="151" t="s">
        <v>130</v>
      </c>
    </row>
    <row r="404" spans="2:65" s="13" customFormat="1" ht="11.25">
      <c r="B404" s="156"/>
      <c r="D404" s="144" t="s">
        <v>143</v>
      </c>
      <c r="E404" s="157" t="s">
        <v>1</v>
      </c>
      <c r="F404" s="158" t="s">
        <v>1050</v>
      </c>
      <c r="H404" s="159">
        <v>3.3</v>
      </c>
      <c r="I404" s="160"/>
      <c r="L404" s="156"/>
      <c r="M404" s="161"/>
      <c r="T404" s="162"/>
      <c r="AT404" s="157" t="s">
        <v>143</v>
      </c>
      <c r="AU404" s="157" t="s">
        <v>90</v>
      </c>
      <c r="AV404" s="13" t="s">
        <v>90</v>
      </c>
      <c r="AW404" s="13" t="s">
        <v>36</v>
      </c>
      <c r="AX404" s="13" t="s">
        <v>80</v>
      </c>
      <c r="AY404" s="157" t="s">
        <v>130</v>
      </c>
    </row>
    <row r="405" spans="2:65" s="14" customFormat="1" ht="11.25">
      <c r="B405" s="163"/>
      <c r="D405" s="144" t="s">
        <v>143</v>
      </c>
      <c r="E405" s="164" t="s">
        <v>1</v>
      </c>
      <c r="F405" s="165" t="s">
        <v>152</v>
      </c>
      <c r="H405" s="166">
        <v>160.17500000000001</v>
      </c>
      <c r="I405" s="167"/>
      <c r="L405" s="163"/>
      <c r="M405" s="168"/>
      <c r="T405" s="169"/>
      <c r="AT405" s="164" t="s">
        <v>143</v>
      </c>
      <c r="AU405" s="164" t="s">
        <v>90</v>
      </c>
      <c r="AV405" s="14" t="s">
        <v>137</v>
      </c>
      <c r="AW405" s="14" t="s">
        <v>36</v>
      </c>
      <c r="AX405" s="14" t="s">
        <v>88</v>
      </c>
      <c r="AY405" s="164" t="s">
        <v>130</v>
      </c>
    </row>
    <row r="406" spans="2:65" s="1" customFormat="1" ht="16.5" customHeight="1">
      <c r="B406" s="31"/>
      <c r="C406" s="170" t="s">
        <v>326</v>
      </c>
      <c r="D406" s="170" t="s">
        <v>327</v>
      </c>
      <c r="E406" s="171" t="s">
        <v>342</v>
      </c>
      <c r="F406" s="172" t="s">
        <v>343</v>
      </c>
      <c r="G406" s="173" t="s">
        <v>304</v>
      </c>
      <c r="H406" s="174">
        <v>320.35000000000002</v>
      </c>
      <c r="I406" s="175"/>
      <c r="J406" s="176">
        <f>ROUND(I406*H406,2)</f>
        <v>0</v>
      </c>
      <c r="K406" s="172" t="s">
        <v>136</v>
      </c>
      <c r="L406" s="177"/>
      <c r="M406" s="178" t="s">
        <v>1</v>
      </c>
      <c r="N406" s="179" t="s">
        <v>45</v>
      </c>
      <c r="P406" s="140">
        <f>O406*H406</f>
        <v>0</v>
      </c>
      <c r="Q406" s="140">
        <v>1</v>
      </c>
      <c r="R406" s="140">
        <f>Q406*H406</f>
        <v>320.35000000000002</v>
      </c>
      <c r="S406" s="140">
        <v>0</v>
      </c>
      <c r="T406" s="141">
        <f>S406*H406</f>
        <v>0</v>
      </c>
      <c r="AR406" s="142" t="s">
        <v>205</v>
      </c>
      <c r="AT406" s="142" t="s">
        <v>327</v>
      </c>
      <c r="AU406" s="142" t="s">
        <v>90</v>
      </c>
      <c r="AY406" s="16" t="s">
        <v>130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6" t="s">
        <v>88</v>
      </c>
      <c r="BK406" s="143">
        <f>ROUND(I406*H406,2)</f>
        <v>0</v>
      </c>
      <c r="BL406" s="16" t="s">
        <v>137</v>
      </c>
      <c r="BM406" s="142" t="s">
        <v>1051</v>
      </c>
    </row>
    <row r="407" spans="2:65" s="1" customFormat="1" ht="11.25">
      <c r="B407" s="31"/>
      <c r="D407" s="144" t="s">
        <v>139</v>
      </c>
      <c r="F407" s="145" t="s">
        <v>343</v>
      </c>
      <c r="I407" s="146"/>
      <c r="L407" s="31"/>
      <c r="M407" s="147"/>
      <c r="T407" s="55"/>
      <c r="AT407" s="16" t="s">
        <v>139</v>
      </c>
      <c r="AU407" s="16" t="s">
        <v>90</v>
      </c>
    </row>
    <row r="408" spans="2:65" s="13" customFormat="1" ht="11.25">
      <c r="B408" s="156"/>
      <c r="D408" s="144" t="s">
        <v>143</v>
      </c>
      <c r="F408" s="158" t="s">
        <v>1052</v>
      </c>
      <c r="H408" s="159">
        <v>320.35000000000002</v>
      </c>
      <c r="I408" s="160"/>
      <c r="L408" s="156"/>
      <c r="M408" s="161"/>
      <c r="T408" s="162"/>
      <c r="AT408" s="157" t="s">
        <v>143</v>
      </c>
      <c r="AU408" s="157" t="s">
        <v>90</v>
      </c>
      <c r="AV408" s="13" t="s">
        <v>90</v>
      </c>
      <c r="AW408" s="13" t="s">
        <v>4</v>
      </c>
      <c r="AX408" s="13" t="s">
        <v>88</v>
      </c>
      <c r="AY408" s="157" t="s">
        <v>130</v>
      </c>
    </row>
    <row r="409" spans="2:65" s="1" customFormat="1" ht="33" customHeight="1">
      <c r="B409" s="31"/>
      <c r="C409" s="170" t="s">
        <v>332</v>
      </c>
      <c r="D409" s="170" t="s">
        <v>327</v>
      </c>
      <c r="E409" s="171" t="s">
        <v>347</v>
      </c>
      <c r="F409" s="172" t="s">
        <v>348</v>
      </c>
      <c r="G409" s="173" t="s">
        <v>170</v>
      </c>
      <c r="H409" s="174">
        <v>67</v>
      </c>
      <c r="I409" s="175"/>
      <c r="J409" s="176">
        <f>ROUND(I409*H409,2)</f>
        <v>0</v>
      </c>
      <c r="K409" s="172" t="s">
        <v>136</v>
      </c>
      <c r="L409" s="177"/>
      <c r="M409" s="178" t="s">
        <v>1</v>
      </c>
      <c r="N409" s="179" t="s">
        <v>45</v>
      </c>
      <c r="P409" s="140">
        <f>O409*H409</f>
        <v>0</v>
      </c>
      <c r="Q409" s="140">
        <v>6.8999999999999997E-4</v>
      </c>
      <c r="R409" s="140">
        <f>Q409*H409</f>
        <v>4.623E-2</v>
      </c>
      <c r="S409" s="140">
        <v>0</v>
      </c>
      <c r="T409" s="141">
        <f>S409*H409</f>
        <v>0</v>
      </c>
      <c r="AR409" s="142" t="s">
        <v>205</v>
      </c>
      <c r="AT409" s="142" t="s">
        <v>327</v>
      </c>
      <c r="AU409" s="142" t="s">
        <v>90</v>
      </c>
      <c r="AY409" s="16" t="s">
        <v>130</v>
      </c>
      <c r="BE409" s="143">
        <f>IF(N409="základní",J409,0)</f>
        <v>0</v>
      </c>
      <c r="BF409" s="143">
        <f>IF(N409="snížená",J409,0)</f>
        <v>0</v>
      </c>
      <c r="BG409" s="143">
        <f>IF(N409="zákl. přenesená",J409,0)</f>
        <v>0</v>
      </c>
      <c r="BH409" s="143">
        <f>IF(N409="sníž. přenesená",J409,0)</f>
        <v>0</v>
      </c>
      <c r="BI409" s="143">
        <f>IF(N409="nulová",J409,0)</f>
        <v>0</v>
      </c>
      <c r="BJ409" s="16" t="s">
        <v>88</v>
      </c>
      <c r="BK409" s="143">
        <f>ROUND(I409*H409,2)</f>
        <v>0</v>
      </c>
      <c r="BL409" s="16" t="s">
        <v>137</v>
      </c>
      <c r="BM409" s="142" t="s">
        <v>1053</v>
      </c>
    </row>
    <row r="410" spans="2:65" s="1" customFormat="1" ht="19.5">
      <c r="B410" s="31"/>
      <c r="D410" s="144" t="s">
        <v>139</v>
      </c>
      <c r="F410" s="145" t="s">
        <v>348</v>
      </c>
      <c r="I410" s="146"/>
      <c r="L410" s="31"/>
      <c r="M410" s="147"/>
      <c r="T410" s="55"/>
      <c r="AT410" s="16" t="s">
        <v>139</v>
      </c>
      <c r="AU410" s="16" t="s">
        <v>90</v>
      </c>
    </row>
    <row r="411" spans="2:65" s="12" customFormat="1" ht="11.25">
      <c r="B411" s="150"/>
      <c r="D411" s="144" t="s">
        <v>143</v>
      </c>
      <c r="E411" s="151" t="s">
        <v>1</v>
      </c>
      <c r="F411" s="152" t="s">
        <v>969</v>
      </c>
      <c r="H411" s="151" t="s">
        <v>1</v>
      </c>
      <c r="I411" s="153"/>
      <c r="L411" s="150"/>
      <c r="M411" s="154"/>
      <c r="T411" s="155"/>
      <c r="AT411" s="151" t="s">
        <v>143</v>
      </c>
      <c r="AU411" s="151" t="s">
        <v>90</v>
      </c>
      <c r="AV411" s="12" t="s">
        <v>88</v>
      </c>
      <c r="AW411" s="12" t="s">
        <v>36</v>
      </c>
      <c r="AX411" s="12" t="s">
        <v>80</v>
      </c>
      <c r="AY411" s="151" t="s">
        <v>130</v>
      </c>
    </row>
    <row r="412" spans="2:65" s="12" customFormat="1" ht="11.25">
      <c r="B412" s="150"/>
      <c r="D412" s="144" t="s">
        <v>143</v>
      </c>
      <c r="E412" s="151" t="s">
        <v>1</v>
      </c>
      <c r="F412" s="152" t="s">
        <v>970</v>
      </c>
      <c r="H412" s="151" t="s">
        <v>1</v>
      </c>
      <c r="I412" s="153"/>
      <c r="L412" s="150"/>
      <c r="M412" s="154"/>
      <c r="T412" s="155"/>
      <c r="AT412" s="151" t="s">
        <v>143</v>
      </c>
      <c r="AU412" s="151" t="s">
        <v>90</v>
      </c>
      <c r="AV412" s="12" t="s">
        <v>88</v>
      </c>
      <c r="AW412" s="12" t="s">
        <v>36</v>
      </c>
      <c r="AX412" s="12" t="s">
        <v>80</v>
      </c>
      <c r="AY412" s="151" t="s">
        <v>130</v>
      </c>
    </row>
    <row r="413" spans="2:65" s="13" customFormat="1" ht="11.25">
      <c r="B413" s="156"/>
      <c r="D413" s="144" t="s">
        <v>143</v>
      </c>
      <c r="E413" s="157" t="s">
        <v>1</v>
      </c>
      <c r="F413" s="158" t="s">
        <v>352</v>
      </c>
      <c r="H413" s="159">
        <v>3</v>
      </c>
      <c r="I413" s="160"/>
      <c r="L413" s="156"/>
      <c r="M413" s="161"/>
      <c r="T413" s="162"/>
      <c r="AT413" s="157" t="s">
        <v>143</v>
      </c>
      <c r="AU413" s="157" t="s">
        <v>90</v>
      </c>
      <c r="AV413" s="13" t="s">
        <v>90</v>
      </c>
      <c r="AW413" s="13" t="s">
        <v>36</v>
      </c>
      <c r="AX413" s="13" t="s">
        <v>80</v>
      </c>
      <c r="AY413" s="157" t="s">
        <v>130</v>
      </c>
    </row>
    <row r="414" spans="2:65" s="12" customFormat="1" ht="11.25">
      <c r="B414" s="150"/>
      <c r="D414" s="144" t="s">
        <v>143</v>
      </c>
      <c r="E414" s="151" t="s">
        <v>1</v>
      </c>
      <c r="F414" s="152" t="s">
        <v>281</v>
      </c>
      <c r="H414" s="151" t="s">
        <v>1</v>
      </c>
      <c r="I414" s="153"/>
      <c r="L414" s="150"/>
      <c r="M414" s="154"/>
      <c r="T414" s="155"/>
      <c r="AT414" s="151" t="s">
        <v>143</v>
      </c>
      <c r="AU414" s="151" t="s">
        <v>90</v>
      </c>
      <c r="AV414" s="12" t="s">
        <v>88</v>
      </c>
      <c r="AW414" s="12" t="s">
        <v>36</v>
      </c>
      <c r="AX414" s="12" t="s">
        <v>80</v>
      </c>
      <c r="AY414" s="151" t="s">
        <v>130</v>
      </c>
    </row>
    <row r="415" spans="2:65" s="13" customFormat="1" ht="11.25">
      <c r="B415" s="156"/>
      <c r="D415" s="144" t="s">
        <v>143</v>
      </c>
      <c r="E415" s="157" t="s">
        <v>1</v>
      </c>
      <c r="F415" s="158" t="s">
        <v>1054</v>
      </c>
      <c r="H415" s="159">
        <v>4</v>
      </c>
      <c r="I415" s="160"/>
      <c r="L415" s="156"/>
      <c r="M415" s="161"/>
      <c r="T415" s="162"/>
      <c r="AT415" s="157" t="s">
        <v>143</v>
      </c>
      <c r="AU415" s="157" t="s">
        <v>90</v>
      </c>
      <c r="AV415" s="13" t="s">
        <v>90</v>
      </c>
      <c r="AW415" s="13" t="s">
        <v>36</v>
      </c>
      <c r="AX415" s="13" t="s">
        <v>80</v>
      </c>
      <c r="AY415" s="157" t="s">
        <v>130</v>
      </c>
    </row>
    <row r="416" spans="2:65" s="13" customFormat="1" ht="11.25">
      <c r="B416" s="156"/>
      <c r="D416" s="144" t="s">
        <v>143</v>
      </c>
      <c r="E416" s="157" t="s">
        <v>1</v>
      </c>
      <c r="F416" s="158" t="s">
        <v>1055</v>
      </c>
      <c r="H416" s="159">
        <v>37.5</v>
      </c>
      <c r="I416" s="160"/>
      <c r="L416" s="156"/>
      <c r="M416" s="161"/>
      <c r="T416" s="162"/>
      <c r="AT416" s="157" t="s">
        <v>143</v>
      </c>
      <c r="AU416" s="157" t="s">
        <v>90</v>
      </c>
      <c r="AV416" s="13" t="s">
        <v>90</v>
      </c>
      <c r="AW416" s="13" t="s">
        <v>36</v>
      </c>
      <c r="AX416" s="13" t="s">
        <v>80</v>
      </c>
      <c r="AY416" s="157" t="s">
        <v>130</v>
      </c>
    </row>
    <row r="417" spans="2:65" s="13" customFormat="1" ht="11.25">
      <c r="B417" s="156"/>
      <c r="D417" s="144" t="s">
        <v>143</v>
      </c>
      <c r="E417" s="157" t="s">
        <v>1</v>
      </c>
      <c r="F417" s="158" t="s">
        <v>1056</v>
      </c>
      <c r="H417" s="159">
        <v>22.5</v>
      </c>
      <c r="I417" s="160"/>
      <c r="L417" s="156"/>
      <c r="M417" s="161"/>
      <c r="T417" s="162"/>
      <c r="AT417" s="157" t="s">
        <v>143</v>
      </c>
      <c r="AU417" s="157" t="s">
        <v>90</v>
      </c>
      <c r="AV417" s="13" t="s">
        <v>90</v>
      </c>
      <c r="AW417" s="13" t="s">
        <v>36</v>
      </c>
      <c r="AX417" s="13" t="s">
        <v>80</v>
      </c>
      <c r="AY417" s="157" t="s">
        <v>130</v>
      </c>
    </row>
    <row r="418" spans="2:65" s="14" customFormat="1" ht="11.25">
      <c r="B418" s="163"/>
      <c r="D418" s="144" t="s">
        <v>143</v>
      </c>
      <c r="E418" s="164" t="s">
        <v>1</v>
      </c>
      <c r="F418" s="165" t="s">
        <v>152</v>
      </c>
      <c r="H418" s="166">
        <v>67</v>
      </c>
      <c r="I418" s="167"/>
      <c r="L418" s="163"/>
      <c r="M418" s="168"/>
      <c r="T418" s="169"/>
      <c r="AT418" s="164" t="s">
        <v>143</v>
      </c>
      <c r="AU418" s="164" t="s">
        <v>90</v>
      </c>
      <c r="AV418" s="14" t="s">
        <v>137</v>
      </c>
      <c r="AW418" s="14" t="s">
        <v>36</v>
      </c>
      <c r="AX418" s="14" t="s">
        <v>88</v>
      </c>
      <c r="AY418" s="164" t="s">
        <v>130</v>
      </c>
    </row>
    <row r="419" spans="2:65" s="1" customFormat="1" ht="24.2" customHeight="1">
      <c r="B419" s="31"/>
      <c r="C419" s="131" t="s">
        <v>341</v>
      </c>
      <c r="D419" s="131" t="s">
        <v>132</v>
      </c>
      <c r="E419" s="132" t="s">
        <v>1057</v>
      </c>
      <c r="F419" s="133" t="s">
        <v>1058</v>
      </c>
      <c r="G419" s="134" t="s">
        <v>215</v>
      </c>
      <c r="H419" s="135">
        <v>5</v>
      </c>
      <c r="I419" s="136"/>
      <c r="J419" s="137">
        <f>ROUND(I419*H419,2)</f>
        <v>0</v>
      </c>
      <c r="K419" s="133" t="s">
        <v>136</v>
      </c>
      <c r="L419" s="31"/>
      <c r="M419" s="138" t="s">
        <v>1</v>
      </c>
      <c r="N419" s="139" t="s">
        <v>45</v>
      </c>
      <c r="P419" s="140">
        <f>O419*H419</f>
        <v>0</v>
      </c>
      <c r="Q419" s="140">
        <v>3.8429999999999999E-2</v>
      </c>
      <c r="R419" s="140">
        <f>Q419*H419</f>
        <v>0.19214999999999999</v>
      </c>
      <c r="S419" s="140">
        <v>0</v>
      </c>
      <c r="T419" s="141">
        <f>S419*H419</f>
        <v>0</v>
      </c>
      <c r="AR419" s="142" t="s">
        <v>137</v>
      </c>
      <c r="AT419" s="142" t="s">
        <v>132</v>
      </c>
      <c r="AU419" s="142" t="s">
        <v>90</v>
      </c>
      <c r="AY419" s="16" t="s">
        <v>130</v>
      </c>
      <c r="BE419" s="143">
        <f>IF(N419="základní",J419,0)</f>
        <v>0</v>
      </c>
      <c r="BF419" s="143">
        <f>IF(N419="snížená",J419,0)</f>
        <v>0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6" t="s">
        <v>88</v>
      </c>
      <c r="BK419" s="143">
        <f>ROUND(I419*H419,2)</f>
        <v>0</v>
      </c>
      <c r="BL419" s="16" t="s">
        <v>137</v>
      </c>
      <c r="BM419" s="142" t="s">
        <v>1059</v>
      </c>
    </row>
    <row r="420" spans="2:65" s="1" customFormat="1" ht="29.25">
      <c r="B420" s="31"/>
      <c r="D420" s="144" t="s">
        <v>139</v>
      </c>
      <c r="F420" s="145" t="s">
        <v>1060</v>
      </c>
      <c r="I420" s="146"/>
      <c r="L420" s="31"/>
      <c r="M420" s="147"/>
      <c r="T420" s="55"/>
      <c r="AT420" s="16" t="s">
        <v>139</v>
      </c>
      <c r="AU420" s="16" t="s">
        <v>90</v>
      </c>
    </row>
    <row r="421" spans="2:65" s="1" customFormat="1" ht="11.25">
      <c r="B421" s="31"/>
      <c r="D421" s="148" t="s">
        <v>141</v>
      </c>
      <c r="F421" s="149" t="s">
        <v>1061</v>
      </c>
      <c r="I421" s="146"/>
      <c r="L421" s="31"/>
      <c r="M421" s="147"/>
      <c r="T421" s="55"/>
      <c r="AT421" s="16" t="s">
        <v>141</v>
      </c>
      <c r="AU421" s="16" t="s">
        <v>90</v>
      </c>
    </row>
    <row r="422" spans="2:65" s="12" customFormat="1" ht="11.25">
      <c r="B422" s="150"/>
      <c r="D422" s="144" t="s">
        <v>143</v>
      </c>
      <c r="E422" s="151" t="s">
        <v>1</v>
      </c>
      <c r="F422" s="152" t="s">
        <v>1062</v>
      </c>
      <c r="H422" s="151" t="s">
        <v>1</v>
      </c>
      <c r="I422" s="153"/>
      <c r="L422" s="150"/>
      <c r="M422" s="154"/>
      <c r="T422" s="155"/>
      <c r="AT422" s="151" t="s">
        <v>143</v>
      </c>
      <c r="AU422" s="151" t="s">
        <v>90</v>
      </c>
      <c r="AV422" s="12" t="s">
        <v>88</v>
      </c>
      <c r="AW422" s="12" t="s">
        <v>36</v>
      </c>
      <c r="AX422" s="12" t="s">
        <v>80</v>
      </c>
      <c r="AY422" s="151" t="s">
        <v>130</v>
      </c>
    </row>
    <row r="423" spans="2:65" s="12" customFormat="1" ht="11.25">
      <c r="B423" s="150"/>
      <c r="D423" s="144" t="s">
        <v>143</v>
      </c>
      <c r="E423" s="151" t="s">
        <v>1</v>
      </c>
      <c r="F423" s="152" t="s">
        <v>939</v>
      </c>
      <c r="H423" s="151" t="s">
        <v>1</v>
      </c>
      <c r="I423" s="153"/>
      <c r="L423" s="150"/>
      <c r="M423" s="154"/>
      <c r="T423" s="155"/>
      <c r="AT423" s="151" t="s">
        <v>143</v>
      </c>
      <c r="AU423" s="151" t="s">
        <v>90</v>
      </c>
      <c r="AV423" s="12" t="s">
        <v>88</v>
      </c>
      <c r="AW423" s="12" t="s">
        <v>36</v>
      </c>
      <c r="AX423" s="12" t="s">
        <v>80</v>
      </c>
      <c r="AY423" s="151" t="s">
        <v>130</v>
      </c>
    </row>
    <row r="424" spans="2:65" s="13" customFormat="1" ht="11.25">
      <c r="B424" s="156"/>
      <c r="D424" s="144" t="s">
        <v>143</v>
      </c>
      <c r="E424" s="157" t="s">
        <v>1</v>
      </c>
      <c r="F424" s="158" t="s">
        <v>176</v>
      </c>
      <c r="H424" s="159">
        <v>5</v>
      </c>
      <c r="I424" s="160"/>
      <c r="L424" s="156"/>
      <c r="M424" s="161"/>
      <c r="T424" s="162"/>
      <c r="AT424" s="157" t="s">
        <v>143</v>
      </c>
      <c r="AU424" s="157" t="s">
        <v>90</v>
      </c>
      <c r="AV424" s="13" t="s">
        <v>90</v>
      </c>
      <c r="AW424" s="13" t="s">
        <v>36</v>
      </c>
      <c r="AX424" s="13" t="s">
        <v>80</v>
      </c>
      <c r="AY424" s="157" t="s">
        <v>130</v>
      </c>
    </row>
    <row r="425" spans="2:65" s="14" customFormat="1" ht="11.25">
      <c r="B425" s="163"/>
      <c r="D425" s="144" t="s">
        <v>143</v>
      </c>
      <c r="E425" s="164" t="s">
        <v>1</v>
      </c>
      <c r="F425" s="165" t="s">
        <v>152</v>
      </c>
      <c r="H425" s="166">
        <v>5</v>
      </c>
      <c r="I425" s="167"/>
      <c r="L425" s="163"/>
      <c r="M425" s="168"/>
      <c r="T425" s="169"/>
      <c r="AT425" s="164" t="s">
        <v>143</v>
      </c>
      <c r="AU425" s="164" t="s">
        <v>90</v>
      </c>
      <c r="AV425" s="14" t="s">
        <v>137</v>
      </c>
      <c r="AW425" s="14" t="s">
        <v>36</v>
      </c>
      <c r="AX425" s="14" t="s">
        <v>88</v>
      </c>
      <c r="AY425" s="164" t="s">
        <v>130</v>
      </c>
    </row>
    <row r="426" spans="2:65" s="11" customFormat="1" ht="22.9" customHeight="1">
      <c r="B426" s="119"/>
      <c r="D426" s="120" t="s">
        <v>79</v>
      </c>
      <c r="E426" s="129" t="s">
        <v>90</v>
      </c>
      <c r="F426" s="129" t="s">
        <v>354</v>
      </c>
      <c r="I426" s="122"/>
      <c r="J426" s="130">
        <f>BK426</f>
        <v>0</v>
      </c>
      <c r="L426" s="119"/>
      <c r="M426" s="124"/>
      <c r="P426" s="125">
        <f>SUM(P427:P443)</f>
        <v>0</v>
      </c>
      <c r="R426" s="125">
        <f>SUM(R427:R443)</f>
        <v>40.898000000000003</v>
      </c>
      <c r="T426" s="126">
        <f>SUM(T427:T443)</f>
        <v>0</v>
      </c>
      <c r="AR426" s="120" t="s">
        <v>88</v>
      </c>
      <c r="AT426" s="127" t="s">
        <v>79</v>
      </c>
      <c r="AU426" s="127" t="s">
        <v>88</v>
      </c>
      <c r="AY426" s="120" t="s">
        <v>130</v>
      </c>
      <c r="BK426" s="128">
        <f>SUM(BK427:BK443)</f>
        <v>0</v>
      </c>
    </row>
    <row r="427" spans="2:65" s="1" customFormat="1" ht="37.9" customHeight="1">
      <c r="B427" s="31"/>
      <c r="C427" s="131" t="s">
        <v>346</v>
      </c>
      <c r="D427" s="131" t="s">
        <v>132</v>
      </c>
      <c r="E427" s="132" t="s">
        <v>1063</v>
      </c>
      <c r="F427" s="133" t="s">
        <v>1064</v>
      </c>
      <c r="G427" s="134" t="s">
        <v>170</v>
      </c>
      <c r="H427" s="135">
        <v>200</v>
      </c>
      <c r="I427" s="136"/>
      <c r="J427" s="137">
        <f>ROUND(I427*H427,2)</f>
        <v>0</v>
      </c>
      <c r="K427" s="133" t="s">
        <v>136</v>
      </c>
      <c r="L427" s="31"/>
      <c r="M427" s="138" t="s">
        <v>1</v>
      </c>
      <c r="N427" s="139" t="s">
        <v>45</v>
      </c>
      <c r="P427" s="140">
        <f>O427*H427</f>
        <v>0</v>
      </c>
      <c r="Q427" s="140">
        <v>0.20449000000000001</v>
      </c>
      <c r="R427" s="140">
        <f>Q427*H427</f>
        <v>40.898000000000003</v>
      </c>
      <c r="S427" s="140">
        <v>0</v>
      </c>
      <c r="T427" s="141">
        <f>S427*H427</f>
        <v>0</v>
      </c>
      <c r="AR427" s="142" t="s">
        <v>137</v>
      </c>
      <c r="AT427" s="142" t="s">
        <v>132</v>
      </c>
      <c r="AU427" s="142" t="s">
        <v>90</v>
      </c>
      <c r="AY427" s="16" t="s">
        <v>130</v>
      </c>
      <c r="BE427" s="143">
        <f>IF(N427="základní",J427,0)</f>
        <v>0</v>
      </c>
      <c r="BF427" s="143">
        <f>IF(N427="snížená",J427,0)</f>
        <v>0</v>
      </c>
      <c r="BG427" s="143">
        <f>IF(N427="zákl. přenesená",J427,0)</f>
        <v>0</v>
      </c>
      <c r="BH427" s="143">
        <f>IF(N427="sníž. přenesená",J427,0)</f>
        <v>0</v>
      </c>
      <c r="BI427" s="143">
        <f>IF(N427="nulová",J427,0)</f>
        <v>0</v>
      </c>
      <c r="BJ427" s="16" t="s">
        <v>88</v>
      </c>
      <c r="BK427" s="143">
        <f>ROUND(I427*H427,2)</f>
        <v>0</v>
      </c>
      <c r="BL427" s="16" t="s">
        <v>137</v>
      </c>
      <c r="BM427" s="142" t="s">
        <v>1065</v>
      </c>
    </row>
    <row r="428" spans="2:65" s="1" customFormat="1" ht="39">
      <c r="B428" s="31"/>
      <c r="D428" s="144" t="s">
        <v>139</v>
      </c>
      <c r="F428" s="145" t="s">
        <v>1066</v>
      </c>
      <c r="I428" s="146"/>
      <c r="L428" s="31"/>
      <c r="M428" s="147"/>
      <c r="T428" s="55"/>
      <c r="AT428" s="16" t="s">
        <v>139</v>
      </c>
      <c r="AU428" s="16" t="s">
        <v>90</v>
      </c>
    </row>
    <row r="429" spans="2:65" s="1" customFormat="1" ht="11.25">
      <c r="B429" s="31"/>
      <c r="D429" s="148" t="s">
        <v>141</v>
      </c>
      <c r="F429" s="149" t="s">
        <v>1067</v>
      </c>
      <c r="I429" s="146"/>
      <c r="L429" s="31"/>
      <c r="M429" s="147"/>
      <c r="T429" s="55"/>
      <c r="AT429" s="16" t="s">
        <v>141</v>
      </c>
      <c r="AU429" s="16" t="s">
        <v>90</v>
      </c>
    </row>
    <row r="430" spans="2:65" s="12" customFormat="1" ht="11.25">
      <c r="B430" s="150"/>
      <c r="D430" s="144" t="s">
        <v>143</v>
      </c>
      <c r="E430" s="151" t="s">
        <v>1</v>
      </c>
      <c r="F430" s="152" t="s">
        <v>941</v>
      </c>
      <c r="H430" s="151" t="s">
        <v>1</v>
      </c>
      <c r="I430" s="153"/>
      <c r="L430" s="150"/>
      <c r="M430" s="154"/>
      <c r="T430" s="155"/>
      <c r="AT430" s="151" t="s">
        <v>143</v>
      </c>
      <c r="AU430" s="151" t="s">
        <v>90</v>
      </c>
      <c r="AV430" s="12" t="s">
        <v>88</v>
      </c>
      <c r="AW430" s="12" t="s">
        <v>36</v>
      </c>
      <c r="AX430" s="12" t="s">
        <v>80</v>
      </c>
      <c r="AY430" s="151" t="s">
        <v>130</v>
      </c>
    </row>
    <row r="431" spans="2:65" s="12" customFormat="1" ht="11.25">
      <c r="B431" s="150"/>
      <c r="D431" s="144" t="s">
        <v>143</v>
      </c>
      <c r="E431" s="151" t="s">
        <v>1</v>
      </c>
      <c r="F431" s="152" t="s">
        <v>942</v>
      </c>
      <c r="H431" s="151" t="s">
        <v>1</v>
      </c>
      <c r="I431" s="153"/>
      <c r="L431" s="150"/>
      <c r="M431" s="154"/>
      <c r="T431" s="155"/>
      <c r="AT431" s="151" t="s">
        <v>143</v>
      </c>
      <c r="AU431" s="151" t="s">
        <v>90</v>
      </c>
      <c r="AV431" s="12" t="s">
        <v>88</v>
      </c>
      <c r="AW431" s="12" t="s">
        <v>36</v>
      </c>
      <c r="AX431" s="12" t="s">
        <v>80</v>
      </c>
      <c r="AY431" s="151" t="s">
        <v>130</v>
      </c>
    </row>
    <row r="432" spans="2:65" s="13" customFormat="1" ht="11.25">
      <c r="B432" s="156"/>
      <c r="D432" s="144" t="s">
        <v>143</v>
      </c>
      <c r="E432" s="157" t="s">
        <v>1</v>
      </c>
      <c r="F432" s="158" t="s">
        <v>8</v>
      </c>
      <c r="H432" s="159">
        <v>12</v>
      </c>
      <c r="I432" s="160"/>
      <c r="L432" s="156"/>
      <c r="M432" s="161"/>
      <c r="T432" s="162"/>
      <c r="AT432" s="157" t="s">
        <v>143</v>
      </c>
      <c r="AU432" s="157" t="s">
        <v>90</v>
      </c>
      <c r="AV432" s="13" t="s">
        <v>90</v>
      </c>
      <c r="AW432" s="13" t="s">
        <v>36</v>
      </c>
      <c r="AX432" s="13" t="s">
        <v>80</v>
      </c>
      <c r="AY432" s="157" t="s">
        <v>130</v>
      </c>
    </row>
    <row r="433" spans="2:65" s="12" customFormat="1" ht="11.25">
      <c r="B433" s="150"/>
      <c r="D433" s="144" t="s">
        <v>143</v>
      </c>
      <c r="E433" s="151" t="s">
        <v>1</v>
      </c>
      <c r="F433" s="152" t="s">
        <v>944</v>
      </c>
      <c r="H433" s="151" t="s">
        <v>1</v>
      </c>
      <c r="I433" s="153"/>
      <c r="L433" s="150"/>
      <c r="M433" s="154"/>
      <c r="T433" s="155"/>
      <c r="AT433" s="151" t="s">
        <v>143</v>
      </c>
      <c r="AU433" s="151" t="s">
        <v>90</v>
      </c>
      <c r="AV433" s="12" t="s">
        <v>88</v>
      </c>
      <c r="AW433" s="12" t="s">
        <v>36</v>
      </c>
      <c r="AX433" s="12" t="s">
        <v>80</v>
      </c>
      <c r="AY433" s="151" t="s">
        <v>130</v>
      </c>
    </row>
    <row r="434" spans="2:65" s="13" customFormat="1" ht="11.25">
      <c r="B434" s="156"/>
      <c r="D434" s="144" t="s">
        <v>143</v>
      </c>
      <c r="E434" s="157" t="s">
        <v>1</v>
      </c>
      <c r="F434" s="158" t="s">
        <v>364</v>
      </c>
      <c r="H434" s="159">
        <v>29</v>
      </c>
      <c r="I434" s="160"/>
      <c r="L434" s="156"/>
      <c r="M434" s="161"/>
      <c r="T434" s="162"/>
      <c r="AT434" s="157" t="s">
        <v>143</v>
      </c>
      <c r="AU434" s="157" t="s">
        <v>90</v>
      </c>
      <c r="AV434" s="13" t="s">
        <v>90</v>
      </c>
      <c r="AW434" s="13" t="s">
        <v>36</v>
      </c>
      <c r="AX434" s="13" t="s">
        <v>80</v>
      </c>
      <c r="AY434" s="157" t="s">
        <v>130</v>
      </c>
    </row>
    <row r="435" spans="2:65" s="12" customFormat="1" ht="11.25">
      <c r="B435" s="150"/>
      <c r="D435" s="144" t="s">
        <v>143</v>
      </c>
      <c r="E435" s="151" t="s">
        <v>1</v>
      </c>
      <c r="F435" s="152" t="s">
        <v>946</v>
      </c>
      <c r="H435" s="151" t="s">
        <v>1</v>
      </c>
      <c r="I435" s="153"/>
      <c r="L435" s="150"/>
      <c r="M435" s="154"/>
      <c r="T435" s="155"/>
      <c r="AT435" s="151" t="s">
        <v>143</v>
      </c>
      <c r="AU435" s="151" t="s">
        <v>90</v>
      </c>
      <c r="AV435" s="12" t="s">
        <v>88</v>
      </c>
      <c r="AW435" s="12" t="s">
        <v>36</v>
      </c>
      <c r="AX435" s="12" t="s">
        <v>80</v>
      </c>
      <c r="AY435" s="151" t="s">
        <v>130</v>
      </c>
    </row>
    <row r="436" spans="2:65" s="13" customFormat="1" ht="11.25">
      <c r="B436" s="156"/>
      <c r="D436" s="144" t="s">
        <v>143</v>
      </c>
      <c r="E436" s="157" t="s">
        <v>1</v>
      </c>
      <c r="F436" s="158" t="s">
        <v>575</v>
      </c>
      <c r="H436" s="159">
        <v>64</v>
      </c>
      <c r="I436" s="160"/>
      <c r="L436" s="156"/>
      <c r="M436" s="161"/>
      <c r="T436" s="162"/>
      <c r="AT436" s="157" t="s">
        <v>143</v>
      </c>
      <c r="AU436" s="157" t="s">
        <v>90</v>
      </c>
      <c r="AV436" s="13" t="s">
        <v>90</v>
      </c>
      <c r="AW436" s="13" t="s">
        <v>36</v>
      </c>
      <c r="AX436" s="13" t="s">
        <v>80</v>
      </c>
      <c r="AY436" s="157" t="s">
        <v>130</v>
      </c>
    </row>
    <row r="437" spans="2:65" s="12" customFormat="1" ht="11.25">
      <c r="B437" s="150"/>
      <c r="D437" s="144" t="s">
        <v>143</v>
      </c>
      <c r="E437" s="151" t="s">
        <v>1</v>
      </c>
      <c r="F437" s="152" t="s">
        <v>948</v>
      </c>
      <c r="H437" s="151" t="s">
        <v>1</v>
      </c>
      <c r="I437" s="153"/>
      <c r="L437" s="150"/>
      <c r="M437" s="154"/>
      <c r="T437" s="155"/>
      <c r="AT437" s="151" t="s">
        <v>143</v>
      </c>
      <c r="AU437" s="151" t="s">
        <v>90</v>
      </c>
      <c r="AV437" s="12" t="s">
        <v>88</v>
      </c>
      <c r="AW437" s="12" t="s">
        <v>36</v>
      </c>
      <c r="AX437" s="12" t="s">
        <v>80</v>
      </c>
      <c r="AY437" s="151" t="s">
        <v>130</v>
      </c>
    </row>
    <row r="438" spans="2:65" s="13" customFormat="1" ht="11.25">
      <c r="B438" s="156"/>
      <c r="D438" s="144" t="s">
        <v>143</v>
      </c>
      <c r="E438" s="157" t="s">
        <v>1</v>
      </c>
      <c r="F438" s="158" t="s">
        <v>290</v>
      </c>
      <c r="H438" s="159">
        <v>19</v>
      </c>
      <c r="I438" s="160"/>
      <c r="L438" s="156"/>
      <c r="M438" s="161"/>
      <c r="T438" s="162"/>
      <c r="AT438" s="157" t="s">
        <v>143</v>
      </c>
      <c r="AU438" s="157" t="s">
        <v>90</v>
      </c>
      <c r="AV438" s="13" t="s">
        <v>90</v>
      </c>
      <c r="AW438" s="13" t="s">
        <v>36</v>
      </c>
      <c r="AX438" s="13" t="s">
        <v>80</v>
      </c>
      <c r="AY438" s="157" t="s">
        <v>130</v>
      </c>
    </row>
    <row r="439" spans="2:65" s="12" customFormat="1" ht="11.25">
      <c r="B439" s="150"/>
      <c r="D439" s="144" t="s">
        <v>143</v>
      </c>
      <c r="E439" s="151" t="s">
        <v>1</v>
      </c>
      <c r="F439" s="152" t="s">
        <v>950</v>
      </c>
      <c r="H439" s="151" t="s">
        <v>1</v>
      </c>
      <c r="I439" s="153"/>
      <c r="L439" s="150"/>
      <c r="M439" s="154"/>
      <c r="T439" s="155"/>
      <c r="AT439" s="151" t="s">
        <v>143</v>
      </c>
      <c r="AU439" s="151" t="s">
        <v>90</v>
      </c>
      <c r="AV439" s="12" t="s">
        <v>88</v>
      </c>
      <c r="AW439" s="12" t="s">
        <v>36</v>
      </c>
      <c r="AX439" s="12" t="s">
        <v>80</v>
      </c>
      <c r="AY439" s="151" t="s">
        <v>130</v>
      </c>
    </row>
    <row r="440" spans="2:65" s="13" customFormat="1" ht="11.25">
      <c r="B440" s="156"/>
      <c r="D440" s="144" t="s">
        <v>143</v>
      </c>
      <c r="E440" s="157" t="s">
        <v>1</v>
      </c>
      <c r="F440" s="158" t="s">
        <v>612</v>
      </c>
      <c r="H440" s="159">
        <v>71</v>
      </c>
      <c r="I440" s="160"/>
      <c r="L440" s="156"/>
      <c r="M440" s="161"/>
      <c r="T440" s="162"/>
      <c r="AT440" s="157" t="s">
        <v>143</v>
      </c>
      <c r="AU440" s="157" t="s">
        <v>90</v>
      </c>
      <c r="AV440" s="13" t="s">
        <v>90</v>
      </c>
      <c r="AW440" s="13" t="s">
        <v>36</v>
      </c>
      <c r="AX440" s="13" t="s">
        <v>80</v>
      </c>
      <c r="AY440" s="157" t="s">
        <v>130</v>
      </c>
    </row>
    <row r="441" spans="2:65" s="12" customFormat="1" ht="11.25">
      <c r="B441" s="150"/>
      <c r="D441" s="144" t="s">
        <v>143</v>
      </c>
      <c r="E441" s="151" t="s">
        <v>1</v>
      </c>
      <c r="F441" s="152" t="s">
        <v>952</v>
      </c>
      <c r="H441" s="151" t="s">
        <v>1</v>
      </c>
      <c r="I441" s="153"/>
      <c r="L441" s="150"/>
      <c r="M441" s="154"/>
      <c r="T441" s="155"/>
      <c r="AT441" s="151" t="s">
        <v>143</v>
      </c>
      <c r="AU441" s="151" t="s">
        <v>90</v>
      </c>
      <c r="AV441" s="12" t="s">
        <v>88</v>
      </c>
      <c r="AW441" s="12" t="s">
        <v>36</v>
      </c>
      <c r="AX441" s="12" t="s">
        <v>80</v>
      </c>
      <c r="AY441" s="151" t="s">
        <v>130</v>
      </c>
    </row>
    <row r="442" spans="2:65" s="13" customFormat="1" ht="11.25">
      <c r="B442" s="156"/>
      <c r="D442" s="144" t="s">
        <v>143</v>
      </c>
      <c r="E442" s="157" t="s">
        <v>1</v>
      </c>
      <c r="F442" s="158" t="s">
        <v>176</v>
      </c>
      <c r="H442" s="159">
        <v>5</v>
      </c>
      <c r="I442" s="160"/>
      <c r="L442" s="156"/>
      <c r="M442" s="161"/>
      <c r="T442" s="162"/>
      <c r="AT442" s="157" t="s">
        <v>143</v>
      </c>
      <c r="AU442" s="157" t="s">
        <v>90</v>
      </c>
      <c r="AV442" s="13" t="s">
        <v>90</v>
      </c>
      <c r="AW442" s="13" t="s">
        <v>36</v>
      </c>
      <c r="AX442" s="13" t="s">
        <v>80</v>
      </c>
      <c r="AY442" s="157" t="s">
        <v>130</v>
      </c>
    </row>
    <row r="443" spans="2:65" s="14" customFormat="1" ht="11.25">
      <c r="B443" s="163"/>
      <c r="D443" s="144" t="s">
        <v>143</v>
      </c>
      <c r="E443" s="164" t="s">
        <v>1</v>
      </c>
      <c r="F443" s="165" t="s">
        <v>152</v>
      </c>
      <c r="H443" s="166">
        <v>200</v>
      </c>
      <c r="I443" s="167"/>
      <c r="L443" s="163"/>
      <c r="M443" s="168"/>
      <c r="T443" s="169"/>
      <c r="AT443" s="164" t="s">
        <v>143</v>
      </c>
      <c r="AU443" s="164" t="s">
        <v>90</v>
      </c>
      <c r="AV443" s="14" t="s">
        <v>137</v>
      </c>
      <c r="AW443" s="14" t="s">
        <v>36</v>
      </c>
      <c r="AX443" s="14" t="s">
        <v>88</v>
      </c>
      <c r="AY443" s="164" t="s">
        <v>130</v>
      </c>
    </row>
    <row r="444" spans="2:65" s="11" customFormat="1" ht="22.9" customHeight="1">
      <c r="B444" s="119"/>
      <c r="D444" s="120" t="s">
        <v>79</v>
      </c>
      <c r="E444" s="129" t="s">
        <v>159</v>
      </c>
      <c r="F444" s="129" t="s">
        <v>1068</v>
      </c>
      <c r="I444" s="122"/>
      <c r="J444" s="130">
        <f>BK444</f>
        <v>0</v>
      </c>
      <c r="L444" s="119"/>
      <c r="M444" s="124"/>
      <c r="P444" s="125">
        <f>SUM(P445:P485)</f>
        <v>0</v>
      </c>
      <c r="R444" s="125">
        <f>SUM(R445:R485)</f>
        <v>0</v>
      </c>
      <c r="T444" s="126">
        <f>SUM(T445:T485)</f>
        <v>321.18900000000002</v>
      </c>
      <c r="AR444" s="120" t="s">
        <v>88</v>
      </c>
      <c r="AT444" s="127" t="s">
        <v>79</v>
      </c>
      <c r="AU444" s="127" t="s">
        <v>88</v>
      </c>
      <c r="AY444" s="120" t="s">
        <v>130</v>
      </c>
      <c r="BK444" s="128">
        <f>SUM(BK445:BK485)</f>
        <v>0</v>
      </c>
    </row>
    <row r="445" spans="2:65" s="1" customFormat="1" ht="24.2" customHeight="1">
      <c r="B445" s="31"/>
      <c r="C445" s="131" t="s">
        <v>355</v>
      </c>
      <c r="D445" s="131" t="s">
        <v>132</v>
      </c>
      <c r="E445" s="132" t="s">
        <v>1069</v>
      </c>
      <c r="F445" s="133" t="s">
        <v>1070</v>
      </c>
      <c r="G445" s="134" t="s">
        <v>257</v>
      </c>
      <c r="H445" s="135">
        <v>145.995</v>
      </c>
      <c r="I445" s="136"/>
      <c r="J445" s="137">
        <f>ROUND(I445*H445,2)</f>
        <v>0</v>
      </c>
      <c r="K445" s="133" t="s">
        <v>136</v>
      </c>
      <c r="L445" s="31"/>
      <c r="M445" s="138" t="s">
        <v>1</v>
      </c>
      <c r="N445" s="139" t="s">
        <v>45</v>
      </c>
      <c r="P445" s="140">
        <f>O445*H445</f>
        <v>0</v>
      </c>
      <c r="Q445" s="140">
        <v>0</v>
      </c>
      <c r="R445" s="140">
        <f>Q445*H445</f>
        <v>0</v>
      </c>
      <c r="S445" s="140">
        <v>2.2000000000000002</v>
      </c>
      <c r="T445" s="141">
        <f>S445*H445</f>
        <v>321.18900000000002</v>
      </c>
      <c r="AR445" s="142" t="s">
        <v>137</v>
      </c>
      <c r="AT445" s="142" t="s">
        <v>132</v>
      </c>
      <c r="AU445" s="142" t="s">
        <v>90</v>
      </c>
      <c r="AY445" s="16" t="s">
        <v>130</v>
      </c>
      <c r="BE445" s="143">
        <f>IF(N445="základní",J445,0)</f>
        <v>0</v>
      </c>
      <c r="BF445" s="143">
        <f>IF(N445="snížená",J445,0)</f>
        <v>0</v>
      </c>
      <c r="BG445" s="143">
        <f>IF(N445="zákl. přenesená",J445,0)</f>
        <v>0</v>
      </c>
      <c r="BH445" s="143">
        <f>IF(N445="sníž. přenesená",J445,0)</f>
        <v>0</v>
      </c>
      <c r="BI445" s="143">
        <f>IF(N445="nulová",J445,0)</f>
        <v>0</v>
      </c>
      <c r="BJ445" s="16" t="s">
        <v>88</v>
      </c>
      <c r="BK445" s="143">
        <f>ROUND(I445*H445,2)</f>
        <v>0</v>
      </c>
      <c r="BL445" s="16" t="s">
        <v>137</v>
      </c>
      <c r="BM445" s="142" t="s">
        <v>1071</v>
      </c>
    </row>
    <row r="446" spans="2:65" s="1" customFormat="1" ht="19.5">
      <c r="B446" s="31"/>
      <c r="D446" s="144" t="s">
        <v>139</v>
      </c>
      <c r="F446" s="145" t="s">
        <v>1072</v>
      </c>
      <c r="I446" s="146"/>
      <c r="L446" s="31"/>
      <c r="M446" s="147"/>
      <c r="T446" s="55"/>
      <c r="AT446" s="16" t="s">
        <v>139</v>
      </c>
      <c r="AU446" s="16" t="s">
        <v>90</v>
      </c>
    </row>
    <row r="447" spans="2:65" s="1" customFormat="1" ht="11.25">
      <c r="B447" s="31"/>
      <c r="D447" s="148" t="s">
        <v>141</v>
      </c>
      <c r="F447" s="149" t="s">
        <v>1073</v>
      </c>
      <c r="I447" s="146"/>
      <c r="L447" s="31"/>
      <c r="M447" s="147"/>
      <c r="T447" s="55"/>
      <c r="AT447" s="16" t="s">
        <v>141</v>
      </c>
      <c r="AU447" s="16" t="s">
        <v>90</v>
      </c>
    </row>
    <row r="448" spans="2:65" s="12" customFormat="1" ht="11.25">
      <c r="B448" s="150"/>
      <c r="D448" s="144" t="s">
        <v>143</v>
      </c>
      <c r="E448" s="151" t="s">
        <v>1</v>
      </c>
      <c r="F448" s="152" t="s">
        <v>941</v>
      </c>
      <c r="H448" s="151" t="s">
        <v>1</v>
      </c>
      <c r="I448" s="153"/>
      <c r="L448" s="150"/>
      <c r="M448" s="154"/>
      <c r="T448" s="155"/>
      <c r="AT448" s="151" t="s">
        <v>143</v>
      </c>
      <c r="AU448" s="151" t="s">
        <v>90</v>
      </c>
      <c r="AV448" s="12" t="s">
        <v>88</v>
      </c>
      <c r="AW448" s="12" t="s">
        <v>36</v>
      </c>
      <c r="AX448" s="12" t="s">
        <v>80</v>
      </c>
      <c r="AY448" s="151" t="s">
        <v>130</v>
      </c>
    </row>
    <row r="449" spans="2:51" s="12" customFormat="1" ht="11.25">
      <c r="B449" s="150"/>
      <c r="D449" s="144" t="s">
        <v>143</v>
      </c>
      <c r="E449" s="151" t="s">
        <v>1</v>
      </c>
      <c r="F449" s="152" t="s">
        <v>942</v>
      </c>
      <c r="H449" s="151" t="s">
        <v>1</v>
      </c>
      <c r="I449" s="153"/>
      <c r="L449" s="150"/>
      <c r="M449" s="154"/>
      <c r="T449" s="155"/>
      <c r="AT449" s="151" t="s">
        <v>143</v>
      </c>
      <c r="AU449" s="151" t="s">
        <v>90</v>
      </c>
      <c r="AV449" s="12" t="s">
        <v>88</v>
      </c>
      <c r="AW449" s="12" t="s">
        <v>36</v>
      </c>
      <c r="AX449" s="12" t="s">
        <v>80</v>
      </c>
      <c r="AY449" s="151" t="s">
        <v>130</v>
      </c>
    </row>
    <row r="450" spans="2:51" s="13" customFormat="1" ht="11.25">
      <c r="B450" s="156"/>
      <c r="D450" s="144" t="s">
        <v>143</v>
      </c>
      <c r="E450" s="157" t="s">
        <v>1</v>
      </c>
      <c r="F450" s="158" t="s">
        <v>1074</v>
      </c>
      <c r="H450" s="159">
        <v>21.6</v>
      </c>
      <c r="I450" s="160"/>
      <c r="L450" s="156"/>
      <c r="M450" s="161"/>
      <c r="T450" s="162"/>
      <c r="AT450" s="157" t="s">
        <v>143</v>
      </c>
      <c r="AU450" s="157" t="s">
        <v>90</v>
      </c>
      <c r="AV450" s="13" t="s">
        <v>90</v>
      </c>
      <c r="AW450" s="13" t="s">
        <v>36</v>
      </c>
      <c r="AX450" s="13" t="s">
        <v>80</v>
      </c>
      <c r="AY450" s="157" t="s">
        <v>130</v>
      </c>
    </row>
    <row r="451" spans="2:51" s="12" customFormat="1" ht="11.25">
      <c r="B451" s="150"/>
      <c r="D451" s="144" t="s">
        <v>143</v>
      </c>
      <c r="E451" s="151" t="s">
        <v>1</v>
      </c>
      <c r="F451" s="152" t="s">
        <v>944</v>
      </c>
      <c r="H451" s="151" t="s">
        <v>1</v>
      </c>
      <c r="I451" s="153"/>
      <c r="L451" s="150"/>
      <c r="M451" s="154"/>
      <c r="T451" s="155"/>
      <c r="AT451" s="151" t="s">
        <v>143</v>
      </c>
      <c r="AU451" s="151" t="s">
        <v>90</v>
      </c>
      <c r="AV451" s="12" t="s">
        <v>88</v>
      </c>
      <c r="AW451" s="12" t="s">
        <v>36</v>
      </c>
      <c r="AX451" s="12" t="s">
        <v>80</v>
      </c>
      <c r="AY451" s="151" t="s">
        <v>130</v>
      </c>
    </row>
    <row r="452" spans="2:51" s="13" customFormat="1" ht="11.25">
      <c r="B452" s="156"/>
      <c r="D452" s="144" t="s">
        <v>143</v>
      </c>
      <c r="E452" s="157" t="s">
        <v>1</v>
      </c>
      <c r="F452" s="158" t="s">
        <v>1075</v>
      </c>
      <c r="H452" s="159">
        <v>20.88</v>
      </c>
      <c r="I452" s="160"/>
      <c r="L452" s="156"/>
      <c r="M452" s="161"/>
      <c r="T452" s="162"/>
      <c r="AT452" s="157" t="s">
        <v>143</v>
      </c>
      <c r="AU452" s="157" t="s">
        <v>90</v>
      </c>
      <c r="AV452" s="13" t="s">
        <v>90</v>
      </c>
      <c r="AW452" s="13" t="s">
        <v>36</v>
      </c>
      <c r="AX452" s="13" t="s">
        <v>80</v>
      </c>
      <c r="AY452" s="157" t="s">
        <v>130</v>
      </c>
    </row>
    <row r="453" spans="2:51" s="12" customFormat="1" ht="11.25">
      <c r="B453" s="150"/>
      <c r="D453" s="144" t="s">
        <v>143</v>
      </c>
      <c r="E453" s="151" t="s">
        <v>1</v>
      </c>
      <c r="F453" s="152" t="s">
        <v>946</v>
      </c>
      <c r="H453" s="151" t="s">
        <v>1</v>
      </c>
      <c r="I453" s="153"/>
      <c r="L453" s="150"/>
      <c r="M453" s="154"/>
      <c r="T453" s="155"/>
      <c r="AT453" s="151" t="s">
        <v>143</v>
      </c>
      <c r="AU453" s="151" t="s">
        <v>90</v>
      </c>
      <c r="AV453" s="12" t="s">
        <v>88</v>
      </c>
      <c r="AW453" s="12" t="s">
        <v>36</v>
      </c>
      <c r="AX453" s="12" t="s">
        <v>80</v>
      </c>
      <c r="AY453" s="151" t="s">
        <v>130</v>
      </c>
    </row>
    <row r="454" spans="2:51" s="13" customFormat="1" ht="11.25">
      <c r="B454" s="156"/>
      <c r="D454" s="144" t="s">
        <v>143</v>
      </c>
      <c r="E454" s="157" t="s">
        <v>1</v>
      </c>
      <c r="F454" s="158" t="s">
        <v>1076</v>
      </c>
      <c r="H454" s="159">
        <v>46.08</v>
      </c>
      <c r="I454" s="160"/>
      <c r="L454" s="156"/>
      <c r="M454" s="161"/>
      <c r="T454" s="162"/>
      <c r="AT454" s="157" t="s">
        <v>143</v>
      </c>
      <c r="AU454" s="157" t="s">
        <v>90</v>
      </c>
      <c r="AV454" s="13" t="s">
        <v>90</v>
      </c>
      <c r="AW454" s="13" t="s">
        <v>36</v>
      </c>
      <c r="AX454" s="13" t="s">
        <v>80</v>
      </c>
      <c r="AY454" s="157" t="s">
        <v>130</v>
      </c>
    </row>
    <row r="455" spans="2:51" s="12" customFormat="1" ht="11.25">
      <c r="B455" s="150"/>
      <c r="D455" s="144" t="s">
        <v>143</v>
      </c>
      <c r="E455" s="151" t="s">
        <v>1</v>
      </c>
      <c r="F455" s="152" t="s">
        <v>948</v>
      </c>
      <c r="H455" s="151" t="s">
        <v>1</v>
      </c>
      <c r="I455" s="153"/>
      <c r="L455" s="150"/>
      <c r="M455" s="154"/>
      <c r="T455" s="155"/>
      <c r="AT455" s="151" t="s">
        <v>143</v>
      </c>
      <c r="AU455" s="151" t="s">
        <v>90</v>
      </c>
      <c r="AV455" s="12" t="s">
        <v>88</v>
      </c>
      <c r="AW455" s="12" t="s">
        <v>36</v>
      </c>
      <c r="AX455" s="12" t="s">
        <v>80</v>
      </c>
      <c r="AY455" s="151" t="s">
        <v>130</v>
      </c>
    </row>
    <row r="456" spans="2:51" s="13" customFormat="1" ht="11.25">
      <c r="B456" s="156"/>
      <c r="D456" s="144" t="s">
        <v>143</v>
      </c>
      <c r="E456" s="157" t="s">
        <v>1</v>
      </c>
      <c r="F456" s="158" t="s">
        <v>1077</v>
      </c>
      <c r="H456" s="159">
        <v>13.68</v>
      </c>
      <c r="I456" s="160"/>
      <c r="L456" s="156"/>
      <c r="M456" s="161"/>
      <c r="T456" s="162"/>
      <c r="AT456" s="157" t="s">
        <v>143</v>
      </c>
      <c r="AU456" s="157" t="s">
        <v>90</v>
      </c>
      <c r="AV456" s="13" t="s">
        <v>90</v>
      </c>
      <c r="AW456" s="13" t="s">
        <v>36</v>
      </c>
      <c r="AX456" s="13" t="s">
        <v>80</v>
      </c>
      <c r="AY456" s="157" t="s">
        <v>130</v>
      </c>
    </row>
    <row r="457" spans="2:51" s="12" customFormat="1" ht="11.25">
      <c r="B457" s="150"/>
      <c r="D457" s="144" t="s">
        <v>143</v>
      </c>
      <c r="E457" s="151" t="s">
        <v>1</v>
      </c>
      <c r="F457" s="152" t="s">
        <v>950</v>
      </c>
      <c r="H457" s="151" t="s">
        <v>1</v>
      </c>
      <c r="I457" s="153"/>
      <c r="L457" s="150"/>
      <c r="M457" s="154"/>
      <c r="T457" s="155"/>
      <c r="AT457" s="151" t="s">
        <v>143</v>
      </c>
      <c r="AU457" s="151" t="s">
        <v>90</v>
      </c>
      <c r="AV457" s="12" t="s">
        <v>88</v>
      </c>
      <c r="AW457" s="12" t="s">
        <v>36</v>
      </c>
      <c r="AX457" s="12" t="s">
        <v>80</v>
      </c>
      <c r="AY457" s="151" t="s">
        <v>130</v>
      </c>
    </row>
    <row r="458" spans="2:51" s="12" customFormat="1" ht="11.25">
      <c r="B458" s="150"/>
      <c r="D458" s="144" t="s">
        <v>143</v>
      </c>
      <c r="E458" s="151" t="s">
        <v>1</v>
      </c>
      <c r="F458" s="152" t="s">
        <v>993</v>
      </c>
      <c r="H458" s="151" t="s">
        <v>1</v>
      </c>
      <c r="I458" s="153"/>
      <c r="L458" s="150"/>
      <c r="M458" s="154"/>
      <c r="T458" s="155"/>
      <c r="AT458" s="151" t="s">
        <v>143</v>
      </c>
      <c r="AU458" s="151" t="s">
        <v>90</v>
      </c>
      <c r="AV458" s="12" t="s">
        <v>88</v>
      </c>
      <c r="AW458" s="12" t="s">
        <v>36</v>
      </c>
      <c r="AX458" s="12" t="s">
        <v>80</v>
      </c>
      <c r="AY458" s="151" t="s">
        <v>130</v>
      </c>
    </row>
    <row r="459" spans="2:51" s="13" customFormat="1" ht="11.25">
      <c r="B459" s="156"/>
      <c r="D459" s="144" t="s">
        <v>143</v>
      </c>
      <c r="E459" s="157" t="s">
        <v>1</v>
      </c>
      <c r="F459" s="158" t="s">
        <v>1078</v>
      </c>
      <c r="H459" s="159">
        <v>0.76</v>
      </c>
      <c r="I459" s="160"/>
      <c r="L459" s="156"/>
      <c r="M459" s="161"/>
      <c r="T459" s="162"/>
      <c r="AT459" s="157" t="s">
        <v>143</v>
      </c>
      <c r="AU459" s="157" t="s">
        <v>90</v>
      </c>
      <c r="AV459" s="13" t="s">
        <v>90</v>
      </c>
      <c r="AW459" s="13" t="s">
        <v>36</v>
      </c>
      <c r="AX459" s="13" t="s">
        <v>80</v>
      </c>
      <c r="AY459" s="157" t="s">
        <v>130</v>
      </c>
    </row>
    <row r="460" spans="2:51" s="12" customFormat="1" ht="11.25">
      <c r="B460" s="150"/>
      <c r="D460" s="144" t="s">
        <v>143</v>
      </c>
      <c r="E460" s="151" t="s">
        <v>1</v>
      </c>
      <c r="F460" s="152" t="s">
        <v>995</v>
      </c>
      <c r="H460" s="151" t="s">
        <v>1</v>
      </c>
      <c r="I460" s="153"/>
      <c r="L460" s="150"/>
      <c r="M460" s="154"/>
      <c r="T460" s="155"/>
      <c r="AT460" s="151" t="s">
        <v>143</v>
      </c>
      <c r="AU460" s="151" t="s">
        <v>90</v>
      </c>
      <c r="AV460" s="12" t="s">
        <v>88</v>
      </c>
      <c r="AW460" s="12" t="s">
        <v>36</v>
      </c>
      <c r="AX460" s="12" t="s">
        <v>80</v>
      </c>
      <c r="AY460" s="151" t="s">
        <v>130</v>
      </c>
    </row>
    <row r="461" spans="2:51" s="13" customFormat="1" ht="11.25">
      <c r="B461" s="156"/>
      <c r="D461" s="144" t="s">
        <v>143</v>
      </c>
      <c r="E461" s="157" t="s">
        <v>1</v>
      </c>
      <c r="F461" s="158" t="s">
        <v>1079</v>
      </c>
      <c r="H461" s="159">
        <v>9.7200000000000006</v>
      </c>
      <c r="I461" s="160"/>
      <c r="L461" s="156"/>
      <c r="M461" s="161"/>
      <c r="T461" s="162"/>
      <c r="AT461" s="157" t="s">
        <v>143</v>
      </c>
      <c r="AU461" s="157" t="s">
        <v>90</v>
      </c>
      <c r="AV461" s="13" t="s">
        <v>90</v>
      </c>
      <c r="AW461" s="13" t="s">
        <v>36</v>
      </c>
      <c r="AX461" s="13" t="s">
        <v>80</v>
      </c>
      <c r="AY461" s="157" t="s">
        <v>130</v>
      </c>
    </row>
    <row r="462" spans="2:51" s="12" customFormat="1" ht="11.25">
      <c r="B462" s="150"/>
      <c r="D462" s="144" t="s">
        <v>143</v>
      </c>
      <c r="E462" s="151" t="s">
        <v>1</v>
      </c>
      <c r="F462" s="152" t="s">
        <v>997</v>
      </c>
      <c r="H462" s="151" t="s">
        <v>1</v>
      </c>
      <c r="I462" s="153"/>
      <c r="L462" s="150"/>
      <c r="M462" s="154"/>
      <c r="T462" s="155"/>
      <c r="AT462" s="151" t="s">
        <v>143</v>
      </c>
      <c r="AU462" s="151" t="s">
        <v>90</v>
      </c>
      <c r="AV462" s="12" t="s">
        <v>88</v>
      </c>
      <c r="AW462" s="12" t="s">
        <v>36</v>
      </c>
      <c r="AX462" s="12" t="s">
        <v>80</v>
      </c>
      <c r="AY462" s="151" t="s">
        <v>130</v>
      </c>
    </row>
    <row r="463" spans="2:51" s="13" customFormat="1" ht="11.25">
      <c r="B463" s="156"/>
      <c r="D463" s="144" t="s">
        <v>143</v>
      </c>
      <c r="E463" s="157" t="s">
        <v>1</v>
      </c>
      <c r="F463" s="158" t="s">
        <v>1080</v>
      </c>
      <c r="H463" s="159">
        <v>16.774999999999999</v>
      </c>
      <c r="I463" s="160"/>
      <c r="L463" s="156"/>
      <c r="M463" s="161"/>
      <c r="T463" s="162"/>
      <c r="AT463" s="157" t="s">
        <v>143</v>
      </c>
      <c r="AU463" s="157" t="s">
        <v>90</v>
      </c>
      <c r="AV463" s="13" t="s">
        <v>90</v>
      </c>
      <c r="AW463" s="13" t="s">
        <v>36</v>
      </c>
      <c r="AX463" s="13" t="s">
        <v>80</v>
      </c>
      <c r="AY463" s="157" t="s">
        <v>130</v>
      </c>
    </row>
    <row r="464" spans="2:51" s="12" customFormat="1" ht="11.25">
      <c r="B464" s="150"/>
      <c r="D464" s="144" t="s">
        <v>143</v>
      </c>
      <c r="E464" s="151" t="s">
        <v>1</v>
      </c>
      <c r="F464" s="152" t="s">
        <v>999</v>
      </c>
      <c r="H464" s="151" t="s">
        <v>1</v>
      </c>
      <c r="I464" s="153"/>
      <c r="L464" s="150"/>
      <c r="M464" s="154"/>
      <c r="T464" s="155"/>
      <c r="AT464" s="151" t="s">
        <v>143</v>
      </c>
      <c r="AU464" s="151" t="s">
        <v>90</v>
      </c>
      <c r="AV464" s="12" t="s">
        <v>88</v>
      </c>
      <c r="AW464" s="12" t="s">
        <v>36</v>
      </c>
      <c r="AX464" s="12" t="s">
        <v>80</v>
      </c>
      <c r="AY464" s="151" t="s">
        <v>130</v>
      </c>
    </row>
    <row r="465" spans="2:65" s="13" customFormat="1" ht="11.25">
      <c r="B465" s="156"/>
      <c r="D465" s="144" t="s">
        <v>143</v>
      </c>
      <c r="E465" s="157" t="s">
        <v>1</v>
      </c>
      <c r="F465" s="158" t="s">
        <v>1081</v>
      </c>
      <c r="H465" s="159">
        <v>13.75</v>
      </c>
      <c r="I465" s="160"/>
      <c r="L465" s="156"/>
      <c r="M465" s="161"/>
      <c r="T465" s="162"/>
      <c r="AT465" s="157" t="s">
        <v>143</v>
      </c>
      <c r="AU465" s="157" t="s">
        <v>90</v>
      </c>
      <c r="AV465" s="13" t="s">
        <v>90</v>
      </c>
      <c r="AW465" s="13" t="s">
        <v>36</v>
      </c>
      <c r="AX465" s="13" t="s">
        <v>80</v>
      </c>
      <c r="AY465" s="157" t="s">
        <v>130</v>
      </c>
    </row>
    <row r="466" spans="2:65" s="12" customFormat="1" ht="11.25">
      <c r="B466" s="150"/>
      <c r="D466" s="144" t="s">
        <v>143</v>
      </c>
      <c r="E466" s="151" t="s">
        <v>1</v>
      </c>
      <c r="F466" s="152" t="s">
        <v>952</v>
      </c>
      <c r="H466" s="151" t="s">
        <v>1</v>
      </c>
      <c r="I466" s="153"/>
      <c r="L466" s="150"/>
      <c r="M466" s="154"/>
      <c r="T466" s="155"/>
      <c r="AT466" s="151" t="s">
        <v>143</v>
      </c>
      <c r="AU466" s="151" t="s">
        <v>90</v>
      </c>
      <c r="AV466" s="12" t="s">
        <v>88</v>
      </c>
      <c r="AW466" s="12" t="s">
        <v>36</v>
      </c>
      <c r="AX466" s="12" t="s">
        <v>80</v>
      </c>
      <c r="AY466" s="151" t="s">
        <v>130</v>
      </c>
    </row>
    <row r="467" spans="2:65" s="13" customFormat="1" ht="11.25">
      <c r="B467" s="156"/>
      <c r="D467" s="144" t="s">
        <v>143</v>
      </c>
      <c r="E467" s="157" t="s">
        <v>1</v>
      </c>
      <c r="F467" s="158" t="s">
        <v>1082</v>
      </c>
      <c r="H467" s="159">
        <v>2.75</v>
      </c>
      <c r="I467" s="160"/>
      <c r="L467" s="156"/>
      <c r="M467" s="161"/>
      <c r="T467" s="162"/>
      <c r="AT467" s="157" t="s">
        <v>143</v>
      </c>
      <c r="AU467" s="157" t="s">
        <v>90</v>
      </c>
      <c r="AV467" s="13" t="s">
        <v>90</v>
      </c>
      <c r="AW467" s="13" t="s">
        <v>36</v>
      </c>
      <c r="AX467" s="13" t="s">
        <v>80</v>
      </c>
      <c r="AY467" s="157" t="s">
        <v>130</v>
      </c>
    </row>
    <row r="468" spans="2:65" s="14" customFormat="1" ht="11.25">
      <c r="B468" s="163"/>
      <c r="D468" s="144" t="s">
        <v>143</v>
      </c>
      <c r="E468" s="164" t="s">
        <v>1</v>
      </c>
      <c r="F468" s="165" t="s">
        <v>152</v>
      </c>
      <c r="H468" s="166">
        <v>145.995</v>
      </c>
      <c r="I468" s="167"/>
      <c r="L468" s="163"/>
      <c r="M468" s="168"/>
      <c r="T468" s="169"/>
      <c r="AT468" s="164" t="s">
        <v>143</v>
      </c>
      <c r="AU468" s="164" t="s">
        <v>90</v>
      </c>
      <c r="AV468" s="14" t="s">
        <v>137</v>
      </c>
      <c r="AW468" s="14" t="s">
        <v>36</v>
      </c>
      <c r="AX468" s="14" t="s">
        <v>88</v>
      </c>
      <c r="AY468" s="164" t="s">
        <v>130</v>
      </c>
    </row>
    <row r="469" spans="2:65" s="1" customFormat="1" ht="21.75" customHeight="1">
      <c r="B469" s="31"/>
      <c r="C469" s="131" t="s">
        <v>364</v>
      </c>
      <c r="D469" s="131" t="s">
        <v>132</v>
      </c>
      <c r="E469" s="132" t="s">
        <v>1083</v>
      </c>
      <c r="F469" s="133" t="s">
        <v>1084</v>
      </c>
      <c r="G469" s="134" t="s">
        <v>170</v>
      </c>
      <c r="H469" s="135">
        <v>200</v>
      </c>
      <c r="I469" s="136"/>
      <c r="J469" s="137">
        <f>ROUND(I469*H469,2)</f>
        <v>0</v>
      </c>
      <c r="K469" s="133" t="s">
        <v>136</v>
      </c>
      <c r="L469" s="31"/>
      <c r="M469" s="138" t="s">
        <v>1</v>
      </c>
      <c r="N469" s="139" t="s">
        <v>45</v>
      </c>
      <c r="P469" s="140">
        <f>O469*H469</f>
        <v>0</v>
      </c>
      <c r="Q469" s="140">
        <v>0</v>
      </c>
      <c r="R469" s="140">
        <f>Q469*H469</f>
        <v>0</v>
      </c>
      <c r="S469" s="140">
        <v>0</v>
      </c>
      <c r="T469" s="141">
        <f>S469*H469</f>
        <v>0</v>
      </c>
      <c r="AR469" s="142" t="s">
        <v>137</v>
      </c>
      <c r="AT469" s="142" t="s">
        <v>132</v>
      </c>
      <c r="AU469" s="142" t="s">
        <v>90</v>
      </c>
      <c r="AY469" s="16" t="s">
        <v>130</v>
      </c>
      <c r="BE469" s="143">
        <f>IF(N469="základní",J469,0)</f>
        <v>0</v>
      </c>
      <c r="BF469" s="143">
        <f>IF(N469="snížená",J469,0)</f>
        <v>0</v>
      </c>
      <c r="BG469" s="143">
        <f>IF(N469="zákl. přenesená",J469,0)</f>
        <v>0</v>
      </c>
      <c r="BH469" s="143">
        <f>IF(N469="sníž. přenesená",J469,0)</f>
        <v>0</v>
      </c>
      <c r="BI469" s="143">
        <f>IF(N469="nulová",J469,0)</f>
        <v>0</v>
      </c>
      <c r="BJ469" s="16" t="s">
        <v>88</v>
      </c>
      <c r="BK469" s="143">
        <f>ROUND(I469*H469,2)</f>
        <v>0</v>
      </c>
      <c r="BL469" s="16" t="s">
        <v>137</v>
      </c>
      <c r="BM469" s="142" t="s">
        <v>1085</v>
      </c>
    </row>
    <row r="470" spans="2:65" s="1" customFormat="1" ht="11.25">
      <c r="B470" s="31"/>
      <c r="D470" s="144" t="s">
        <v>139</v>
      </c>
      <c r="F470" s="145" t="s">
        <v>1086</v>
      </c>
      <c r="I470" s="146"/>
      <c r="L470" s="31"/>
      <c r="M470" s="147"/>
      <c r="T470" s="55"/>
      <c r="AT470" s="16" t="s">
        <v>139</v>
      </c>
      <c r="AU470" s="16" t="s">
        <v>90</v>
      </c>
    </row>
    <row r="471" spans="2:65" s="1" customFormat="1" ht="11.25">
      <c r="B471" s="31"/>
      <c r="D471" s="148" t="s">
        <v>141</v>
      </c>
      <c r="F471" s="149" t="s">
        <v>1087</v>
      </c>
      <c r="I471" s="146"/>
      <c r="L471" s="31"/>
      <c r="M471" s="147"/>
      <c r="T471" s="55"/>
      <c r="AT471" s="16" t="s">
        <v>141</v>
      </c>
      <c r="AU471" s="16" t="s">
        <v>90</v>
      </c>
    </row>
    <row r="472" spans="2:65" s="12" customFormat="1" ht="11.25">
      <c r="B472" s="150"/>
      <c r="D472" s="144" t="s">
        <v>143</v>
      </c>
      <c r="E472" s="151" t="s">
        <v>1</v>
      </c>
      <c r="F472" s="152" t="s">
        <v>941</v>
      </c>
      <c r="H472" s="151" t="s">
        <v>1</v>
      </c>
      <c r="I472" s="153"/>
      <c r="L472" s="150"/>
      <c r="M472" s="154"/>
      <c r="T472" s="155"/>
      <c r="AT472" s="151" t="s">
        <v>143</v>
      </c>
      <c r="AU472" s="151" t="s">
        <v>90</v>
      </c>
      <c r="AV472" s="12" t="s">
        <v>88</v>
      </c>
      <c r="AW472" s="12" t="s">
        <v>36</v>
      </c>
      <c r="AX472" s="12" t="s">
        <v>80</v>
      </c>
      <c r="AY472" s="151" t="s">
        <v>130</v>
      </c>
    </row>
    <row r="473" spans="2:65" s="12" customFormat="1" ht="11.25">
      <c r="B473" s="150"/>
      <c r="D473" s="144" t="s">
        <v>143</v>
      </c>
      <c r="E473" s="151" t="s">
        <v>1</v>
      </c>
      <c r="F473" s="152" t="s">
        <v>942</v>
      </c>
      <c r="H473" s="151" t="s">
        <v>1</v>
      </c>
      <c r="I473" s="153"/>
      <c r="L473" s="150"/>
      <c r="M473" s="154"/>
      <c r="T473" s="155"/>
      <c r="AT473" s="151" t="s">
        <v>143</v>
      </c>
      <c r="AU473" s="151" t="s">
        <v>90</v>
      </c>
      <c r="AV473" s="12" t="s">
        <v>88</v>
      </c>
      <c r="AW473" s="12" t="s">
        <v>36</v>
      </c>
      <c r="AX473" s="12" t="s">
        <v>80</v>
      </c>
      <c r="AY473" s="151" t="s">
        <v>130</v>
      </c>
    </row>
    <row r="474" spans="2:65" s="13" customFormat="1" ht="11.25">
      <c r="B474" s="156"/>
      <c r="D474" s="144" t="s">
        <v>143</v>
      </c>
      <c r="E474" s="157" t="s">
        <v>1</v>
      </c>
      <c r="F474" s="158" t="s">
        <v>8</v>
      </c>
      <c r="H474" s="159">
        <v>12</v>
      </c>
      <c r="I474" s="160"/>
      <c r="L474" s="156"/>
      <c r="M474" s="161"/>
      <c r="T474" s="162"/>
      <c r="AT474" s="157" t="s">
        <v>143</v>
      </c>
      <c r="AU474" s="157" t="s">
        <v>90</v>
      </c>
      <c r="AV474" s="13" t="s">
        <v>90</v>
      </c>
      <c r="AW474" s="13" t="s">
        <v>36</v>
      </c>
      <c r="AX474" s="13" t="s">
        <v>80</v>
      </c>
      <c r="AY474" s="157" t="s">
        <v>130</v>
      </c>
    </row>
    <row r="475" spans="2:65" s="12" customFormat="1" ht="11.25">
      <c r="B475" s="150"/>
      <c r="D475" s="144" t="s">
        <v>143</v>
      </c>
      <c r="E475" s="151" t="s">
        <v>1</v>
      </c>
      <c r="F475" s="152" t="s">
        <v>944</v>
      </c>
      <c r="H475" s="151" t="s">
        <v>1</v>
      </c>
      <c r="I475" s="153"/>
      <c r="L475" s="150"/>
      <c r="M475" s="154"/>
      <c r="T475" s="155"/>
      <c r="AT475" s="151" t="s">
        <v>143</v>
      </c>
      <c r="AU475" s="151" t="s">
        <v>90</v>
      </c>
      <c r="AV475" s="12" t="s">
        <v>88</v>
      </c>
      <c r="AW475" s="12" t="s">
        <v>36</v>
      </c>
      <c r="AX475" s="12" t="s">
        <v>80</v>
      </c>
      <c r="AY475" s="151" t="s">
        <v>130</v>
      </c>
    </row>
    <row r="476" spans="2:65" s="13" customFormat="1" ht="11.25">
      <c r="B476" s="156"/>
      <c r="D476" s="144" t="s">
        <v>143</v>
      </c>
      <c r="E476" s="157" t="s">
        <v>1</v>
      </c>
      <c r="F476" s="158" t="s">
        <v>364</v>
      </c>
      <c r="H476" s="159">
        <v>29</v>
      </c>
      <c r="I476" s="160"/>
      <c r="L476" s="156"/>
      <c r="M476" s="161"/>
      <c r="T476" s="162"/>
      <c r="AT476" s="157" t="s">
        <v>143</v>
      </c>
      <c r="AU476" s="157" t="s">
        <v>90</v>
      </c>
      <c r="AV476" s="13" t="s">
        <v>90</v>
      </c>
      <c r="AW476" s="13" t="s">
        <v>36</v>
      </c>
      <c r="AX476" s="13" t="s">
        <v>80</v>
      </c>
      <c r="AY476" s="157" t="s">
        <v>130</v>
      </c>
    </row>
    <row r="477" spans="2:65" s="12" customFormat="1" ht="11.25">
      <c r="B477" s="150"/>
      <c r="D477" s="144" t="s">
        <v>143</v>
      </c>
      <c r="E477" s="151" t="s">
        <v>1</v>
      </c>
      <c r="F477" s="152" t="s">
        <v>946</v>
      </c>
      <c r="H477" s="151" t="s">
        <v>1</v>
      </c>
      <c r="I477" s="153"/>
      <c r="L477" s="150"/>
      <c r="M477" s="154"/>
      <c r="T477" s="155"/>
      <c r="AT477" s="151" t="s">
        <v>143</v>
      </c>
      <c r="AU477" s="151" t="s">
        <v>90</v>
      </c>
      <c r="AV477" s="12" t="s">
        <v>88</v>
      </c>
      <c r="AW477" s="12" t="s">
        <v>36</v>
      </c>
      <c r="AX477" s="12" t="s">
        <v>80</v>
      </c>
      <c r="AY477" s="151" t="s">
        <v>130</v>
      </c>
    </row>
    <row r="478" spans="2:65" s="13" customFormat="1" ht="11.25">
      <c r="B478" s="156"/>
      <c r="D478" s="144" t="s">
        <v>143</v>
      </c>
      <c r="E478" s="157" t="s">
        <v>1</v>
      </c>
      <c r="F478" s="158" t="s">
        <v>575</v>
      </c>
      <c r="H478" s="159">
        <v>64</v>
      </c>
      <c r="I478" s="160"/>
      <c r="L478" s="156"/>
      <c r="M478" s="161"/>
      <c r="T478" s="162"/>
      <c r="AT478" s="157" t="s">
        <v>143</v>
      </c>
      <c r="AU478" s="157" t="s">
        <v>90</v>
      </c>
      <c r="AV478" s="13" t="s">
        <v>90</v>
      </c>
      <c r="AW478" s="13" t="s">
        <v>36</v>
      </c>
      <c r="AX478" s="13" t="s">
        <v>80</v>
      </c>
      <c r="AY478" s="157" t="s">
        <v>130</v>
      </c>
    </row>
    <row r="479" spans="2:65" s="12" customFormat="1" ht="11.25">
      <c r="B479" s="150"/>
      <c r="D479" s="144" t="s">
        <v>143</v>
      </c>
      <c r="E479" s="151" t="s">
        <v>1</v>
      </c>
      <c r="F479" s="152" t="s">
        <v>948</v>
      </c>
      <c r="H479" s="151" t="s">
        <v>1</v>
      </c>
      <c r="I479" s="153"/>
      <c r="L479" s="150"/>
      <c r="M479" s="154"/>
      <c r="T479" s="155"/>
      <c r="AT479" s="151" t="s">
        <v>143</v>
      </c>
      <c r="AU479" s="151" t="s">
        <v>90</v>
      </c>
      <c r="AV479" s="12" t="s">
        <v>88</v>
      </c>
      <c r="AW479" s="12" t="s">
        <v>36</v>
      </c>
      <c r="AX479" s="12" t="s">
        <v>80</v>
      </c>
      <c r="AY479" s="151" t="s">
        <v>130</v>
      </c>
    </row>
    <row r="480" spans="2:65" s="13" customFormat="1" ht="11.25">
      <c r="B480" s="156"/>
      <c r="D480" s="144" t="s">
        <v>143</v>
      </c>
      <c r="E480" s="157" t="s">
        <v>1</v>
      </c>
      <c r="F480" s="158" t="s">
        <v>290</v>
      </c>
      <c r="H480" s="159">
        <v>19</v>
      </c>
      <c r="I480" s="160"/>
      <c r="L480" s="156"/>
      <c r="M480" s="161"/>
      <c r="T480" s="162"/>
      <c r="AT480" s="157" t="s">
        <v>143</v>
      </c>
      <c r="AU480" s="157" t="s">
        <v>90</v>
      </c>
      <c r="AV480" s="13" t="s">
        <v>90</v>
      </c>
      <c r="AW480" s="13" t="s">
        <v>36</v>
      </c>
      <c r="AX480" s="13" t="s">
        <v>80</v>
      </c>
      <c r="AY480" s="157" t="s">
        <v>130</v>
      </c>
    </row>
    <row r="481" spans="2:65" s="12" customFormat="1" ht="11.25">
      <c r="B481" s="150"/>
      <c r="D481" s="144" t="s">
        <v>143</v>
      </c>
      <c r="E481" s="151" t="s">
        <v>1</v>
      </c>
      <c r="F481" s="152" t="s">
        <v>950</v>
      </c>
      <c r="H481" s="151" t="s">
        <v>1</v>
      </c>
      <c r="I481" s="153"/>
      <c r="L481" s="150"/>
      <c r="M481" s="154"/>
      <c r="T481" s="155"/>
      <c r="AT481" s="151" t="s">
        <v>143</v>
      </c>
      <c r="AU481" s="151" t="s">
        <v>90</v>
      </c>
      <c r="AV481" s="12" t="s">
        <v>88</v>
      </c>
      <c r="AW481" s="12" t="s">
        <v>36</v>
      </c>
      <c r="AX481" s="12" t="s">
        <v>80</v>
      </c>
      <c r="AY481" s="151" t="s">
        <v>130</v>
      </c>
    </row>
    <row r="482" spans="2:65" s="13" customFormat="1" ht="11.25">
      <c r="B482" s="156"/>
      <c r="D482" s="144" t="s">
        <v>143</v>
      </c>
      <c r="E482" s="157" t="s">
        <v>1</v>
      </c>
      <c r="F482" s="158" t="s">
        <v>612</v>
      </c>
      <c r="H482" s="159">
        <v>71</v>
      </c>
      <c r="I482" s="160"/>
      <c r="L482" s="156"/>
      <c r="M482" s="161"/>
      <c r="T482" s="162"/>
      <c r="AT482" s="157" t="s">
        <v>143</v>
      </c>
      <c r="AU482" s="157" t="s">
        <v>90</v>
      </c>
      <c r="AV482" s="13" t="s">
        <v>90</v>
      </c>
      <c r="AW482" s="13" t="s">
        <v>36</v>
      </c>
      <c r="AX482" s="13" t="s">
        <v>80</v>
      </c>
      <c r="AY482" s="157" t="s">
        <v>130</v>
      </c>
    </row>
    <row r="483" spans="2:65" s="12" customFormat="1" ht="11.25">
      <c r="B483" s="150"/>
      <c r="D483" s="144" t="s">
        <v>143</v>
      </c>
      <c r="E483" s="151" t="s">
        <v>1</v>
      </c>
      <c r="F483" s="152" t="s">
        <v>952</v>
      </c>
      <c r="H483" s="151" t="s">
        <v>1</v>
      </c>
      <c r="I483" s="153"/>
      <c r="L483" s="150"/>
      <c r="M483" s="154"/>
      <c r="T483" s="155"/>
      <c r="AT483" s="151" t="s">
        <v>143</v>
      </c>
      <c r="AU483" s="151" t="s">
        <v>90</v>
      </c>
      <c r="AV483" s="12" t="s">
        <v>88</v>
      </c>
      <c r="AW483" s="12" t="s">
        <v>36</v>
      </c>
      <c r="AX483" s="12" t="s">
        <v>80</v>
      </c>
      <c r="AY483" s="151" t="s">
        <v>130</v>
      </c>
    </row>
    <row r="484" spans="2:65" s="13" customFormat="1" ht="11.25">
      <c r="B484" s="156"/>
      <c r="D484" s="144" t="s">
        <v>143</v>
      </c>
      <c r="E484" s="157" t="s">
        <v>1</v>
      </c>
      <c r="F484" s="158" t="s">
        <v>176</v>
      </c>
      <c r="H484" s="159">
        <v>5</v>
      </c>
      <c r="I484" s="160"/>
      <c r="L484" s="156"/>
      <c r="M484" s="161"/>
      <c r="T484" s="162"/>
      <c r="AT484" s="157" t="s">
        <v>143</v>
      </c>
      <c r="AU484" s="157" t="s">
        <v>90</v>
      </c>
      <c r="AV484" s="13" t="s">
        <v>90</v>
      </c>
      <c r="AW484" s="13" t="s">
        <v>36</v>
      </c>
      <c r="AX484" s="13" t="s">
        <v>80</v>
      </c>
      <c r="AY484" s="157" t="s">
        <v>130</v>
      </c>
    </row>
    <row r="485" spans="2:65" s="14" customFormat="1" ht="11.25">
      <c r="B485" s="163"/>
      <c r="D485" s="144" t="s">
        <v>143</v>
      </c>
      <c r="E485" s="164" t="s">
        <v>1</v>
      </c>
      <c r="F485" s="165" t="s">
        <v>152</v>
      </c>
      <c r="H485" s="166">
        <v>200</v>
      </c>
      <c r="I485" s="167"/>
      <c r="L485" s="163"/>
      <c r="M485" s="168"/>
      <c r="T485" s="169"/>
      <c r="AT485" s="164" t="s">
        <v>143</v>
      </c>
      <c r="AU485" s="164" t="s">
        <v>90</v>
      </c>
      <c r="AV485" s="14" t="s">
        <v>137</v>
      </c>
      <c r="AW485" s="14" t="s">
        <v>36</v>
      </c>
      <c r="AX485" s="14" t="s">
        <v>88</v>
      </c>
      <c r="AY485" s="164" t="s">
        <v>130</v>
      </c>
    </row>
    <row r="486" spans="2:65" s="11" customFormat="1" ht="22.9" customHeight="1">
      <c r="B486" s="119"/>
      <c r="D486" s="120" t="s">
        <v>79</v>
      </c>
      <c r="E486" s="129" t="s">
        <v>137</v>
      </c>
      <c r="F486" s="129" t="s">
        <v>363</v>
      </c>
      <c r="I486" s="122"/>
      <c r="J486" s="130">
        <f>BK486</f>
        <v>0</v>
      </c>
      <c r="L486" s="119"/>
      <c r="M486" s="124"/>
      <c r="P486" s="125">
        <f>SUM(P487:P669)</f>
        <v>0</v>
      </c>
      <c r="R486" s="125">
        <f>SUM(R487:R669)</f>
        <v>47.114355549999999</v>
      </c>
      <c r="T486" s="126">
        <f>SUM(T487:T669)</f>
        <v>0</v>
      </c>
      <c r="AR486" s="120" t="s">
        <v>88</v>
      </c>
      <c r="AT486" s="127" t="s">
        <v>79</v>
      </c>
      <c r="AU486" s="127" t="s">
        <v>88</v>
      </c>
      <c r="AY486" s="120" t="s">
        <v>130</v>
      </c>
      <c r="BK486" s="128">
        <f>SUM(BK487:BK669)</f>
        <v>0</v>
      </c>
    </row>
    <row r="487" spans="2:65" s="1" customFormat="1" ht="16.5" customHeight="1">
      <c r="B487" s="31"/>
      <c r="C487" s="131" t="s">
        <v>373</v>
      </c>
      <c r="D487" s="131" t="s">
        <v>132</v>
      </c>
      <c r="E487" s="132" t="s">
        <v>1088</v>
      </c>
      <c r="F487" s="133" t="s">
        <v>1089</v>
      </c>
      <c r="G487" s="134" t="s">
        <v>257</v>
      </c>
      <c r="H487" s="135">
        <v>23.895</v>
      </c>
      <c r="I487" s="136"/>
      <c r="J487" s="137">
        <f>ROUND(I487*H487,2)</f>
        <v>0</v>
      </c>
      <c r="K487" s="133" t="s">
        <v>136</v>
      </c>
      <c r="L487" s="31"/>
      <c r="M487" s="138" t="s">
        <v>1</v>
      </c>
      <c r="N487" s="139" t="s">
        <v>45</v>
      </c>
      <c r="P487" s="140">
        <f>O487*H487</f>
        <v>0</v>
      </c>
      <c r="Q487" s="140">
        <v>1.7034</v>
      </c>
      <c r="R487" s="140">
        <f>Q487*H487</f>
        <v>40.702742999999998</v>
      </c>
      <c r="S487" s="140">
        <v>0</v>
      </c>
      <c r="T487" s="141">
        <f>S487*H487</f>
        <v>0</v>
      </c>
      <c r="AR487" s="142" t="s">
        <v>137</v>
      </c>
      <c r="AT487" s="142" t="s">
        <v>132</v>
      </c>
      <c r="AU487" s="142" t="s">
        <v>90</v>
      </c>
      <c r="AY487" s="16" t="s">
        <v>130</v>
      </c>
      <c r="BE487" s="143">
        <f>IF(N487="základní",J487,0)</f>
        <v>0</v>
      </c>
      <c r="BF487" s="143">
        <f>IF(N487="snížená",J487,0)</f>
        <v>0</v>
      </c>
      <c r="BG487" s="143">
        <f>IF(N487="zákl. přenesená",J487,0)</f>
        <v>0</v>
      </c>
      <c r="BH487" s="143">
        <f>IF(N487="sníž. přenesená",J487,0)</f>
        <v>0</v>
      </c>
      <c r="BI487" s="143">
        <f>IF(N487="nulová",J487,0)</f>
        <v>0</v>
      </c>
      <c r="BJ487" s="16" t="s">
        <v>88</v>
      </c>
      <c r="BK487" s="143">
        <f>ROUND(I487*H487,2)</f>
        <v>0</v>
      </c>
      <c r="BL487" s="16" t="s">
        <v>137</v>
      </c>
      <c r="BM487" s="142" t="s">
        <v>1090</v>
      </c>
    </row>
    <row r="488" spans="2:65" s="1" customFormat="1" ht="19.5">
      <c r="B488" s="31"/>
      <c r="D488" s="144" t="s">
        <v>139</v>
      </c>
      <c r="F488" s="145" t="s">
        <v>1091</v>
      </c>
      <c r="I488" s="146"/>
      <c r="L488" s="31"/>
      <c r="M488" s="147"/>
      <c r="T488" s="55"/>
      <c r="AT488" s="16" t="s">
        <v>139</v>
      </c>
      <c r="AU488" s="16" t="s">
        <v>90</v>
      </c>
    </row>
    <row r="489" spans="2:65" s="1" customFormat="1" ht="11.25">
      <c r="B489" s="31"/>
      <c r="D489" s="148" t="s">
        <v>141</v>
      </c>
      <c r="F489" s="149" t="s">
        <v>1092</v>
      </c>
      <c r="I489" s="146"/>
      <c r="L489" s="31"/>
      <c r="M489" s="147"/>
      <c r="T489" s="55"/>
      <c r="AT489" s="16" t="s">
        <v>141</v>
      </c>
      <c r="AU489" s="16" t="s">
        <v>90</v>
      </c>
    </row>
    <row r="490" spans="2:65" s="12" customFormat="1" ht="11.25">
      <c r="B490" s="150"/>
      <c r="D490" s="144" t="s">
        <v>143</v>
      </c>
      <c r="E490" s="151" t="s">
        <v>1</v>
      </c>
      <c r="F490" s="152" t="s">
        <v>941</v>
      </c>
      <c r="H490" s="151" t="s">
        <v>1</v>
      </c>
      <c r="I490" s="153"/>
      <c r="L490" s="150"/>
      <c r="M490" s="154"/>
      <c r="T490" s="155"/>
      <c r="AT490" s="151" t="s">
        <v>143</v>
      </c>
      <c r="AU490" s="151" t="s">
        <v>90</v>
      </c>
      <c r="AV490" s="12" t="s">
        <v>88</v>
      </c>
      <c r="AW490" s="12" t="s">
        <v>36</v>
      </c>
      <c r="AX490" s="12" t="s">
        <v>80</v>
      </c>
      <c r="AY490" s="151" t="s">
        <v>130</v>
      </c>
    </row>
    <row r="491" spans="2:65" s="12" customFormat="1" ht="11.25">
      <c r="B491" s="150"/>
      <c r="D491" s="144" t="s">
        <v>143</v>
      </c>
      <c r="E491" s="151" t="s">
        <v>1</v>
      </c>
      <c r="F491" s="152" t="s">
        <v>942</v>
      </c>
      <c r="H491" s="151" t="s">
        <v>1</v>
      </c>
      <c r="I491" s="153"/>
      <c r="L491" s="150"/>
      <c r="M491" s="154"/>
      <c r="T491" s="155"/>
      <c r="AT491" s="151" t="s">
        <v>143</v>
      </c>
      <c r="AU491" s="151" t="s">
        <v>90</v>
      </c>
      <c r="AV491" s="12" t="s">
        <v>88</v>
      </c>
      <c r="AW491" s="12" t="s">
        <v>36</v>
      </c>
      <c r="AX491" s="12" t="s">
        <v>80</v>
      </c>
      <c r="AY491" s="151" t="s">
        <v>130</v>
      </c>
    </row>
    <row r="492" spans="2:65" s="13" customFormat="1" ht="11.25">
      <c r="B492" s="156"/>
      <c r="D492" s="144" t="s">
        <v>143</v>
      </c>
      <c r="E492" s="157" t="s">
        <v>1</v>
      </c>
      <c r="F492" s="158" t="s">
        <v>1093</v>
      </c>
      <c r="H492" s="159">
        <v>1.8</v>
      </c>
      <c r="I492" s="160"/>
      <c r="L492" s="156"/>
      <c r="M492" s="161"/>
      <c r="T492" s="162"/>
      <c r="AT492" s="157" t="s">
        <v>143</v>
      </c>
      <c r="AU492" s="157" t="s">
        <v>90</v>
      </c>
      <c r="AV492" s="13" t="s">
        <v>90</v>
      </c>
      <c r="AW492" s="13" t="s">
        <v>36</v>
      </c>
      <c r="AX492" s="13" t="s">
        <v>80</v>
      </c>
      <c r="AY492" s="157" t="s">
        <v>130</v>
      </c>
    </row>
    <row r="493" spans="2:65" s="12" customFormat="1" ht="11.25">
      <c r="B493" s="150"/>
      <c r="D493" s="144" t="s">
        <v>143</v>
      </c>
      <c r="E493" s="151" t="s">
        <v>1</v>
      </c>
      <c r="F493" s="152" t="s">
        <v>944</v>
      </c>
      <c r="H493" s="151" t="s">
        <v>1</v>
      </c>
      <c r="I493" s="153"/>
      <c r="L493" s="150"/>
      <c r="M493" s="154"/>
      <c r="T493" s="155"/>
      <c r="AT493" s="151" t="s">
        <v>143</v>
      </c>
      <c r="AU493" s="151" t="s">
        <v>90</v>
      </c>
      <c r="AV493" s="12" t="s">
        <v>88</v>
      </c>
      <c r="AW493" s="12" t="s">
        <v>36</v>
      </c>
      <c r="AX493" s="12" t="s">
        <v>80</v>
      </c>
      <c r="AY493" s="151" t="s">
        <v>130</v>
      </c>
    </row>
    <row r="494" spans="2:65" s="13" customFormat="1" ht="11.25">
      <c r="B494" s="156"/>
      <c r="D494" s="144" t="s">
        <v>143</v>
      </c>
      <c r="E494" s="157" t="s">
        <v>1</v>
      </c>
      <c r="F494" s="158" t="s">
        <v>1094</v>
      </c>
      <c r="H494" s="159">
        <v>3.48</v>
      </c>
      <c r="I494" s="160"/>
      <c r="L494" s="156"/>
      <c r="M494" s="161"/>
      <c r="T494" s="162"/>
      <c r="AT494" s="157" t="s">
        <v>143</v>
      </c>
      <c r="AU494" s="157" t="s">
        <v>90</v>
      </c>
      <c r="AV494" s="13" t="s">
        <v>90</v>
      </c>
      <c r="AW494" s="13" t="s">
        <v>36</v>
      </c>
      <c r="AX494" s="13" t="s">
        <v>80</v>
      </c>
      <c r="AY494" s="157" t="s">
        <v>130</v>
      </c>
    </row>
    <row r="495" spans="2:65" s="12" customFormat="1" ht="11.25">
      <c r="B495" s="150"/>
      <c r="D495" s="144" t="s">
        <v>143</v>
      </c>
      <c r="E495" s="151" t="s">
        <v>1</v>
      </c>
      <c r="F495" s="152" t="s">
        <v>946</v>
      </c>
      <c r="H495" s="151" t="s">
        <v>1</v>
      </c>
      <c r="I495" s="153"/>
      <c r="L495" s="150"/>
      <c r="M495" s="154"/>
      <c r="T495" s="155"/>
      <c r="AT495" s="151" t="s">
        <v>143</v>
      </c>
      <c r="AU495" s="151" t="s">
        <v>90</v>
      </c>
      <c r="AV495" s="12" t="s">
        <v>88</v>
      </c>
      <c r="AW495" s="12" t="s">
        <v>36</v>
      </c>
      <c r="AX495" s="12" t="s">
        <v>80</v>
      </c>
      <c r="AY495" s="151" t="s">
        <v>130</v>
      </c>
    </row>
    <row r="496" spans="2:65" s="13" customFormat="1" ht="11.25">
      <c r="B496" s="156"/>
      <c r="D496" s="144" t="s">
        <v>143</v>
      </c>
      <c r="E496" s="157" t="s">
        <v>1</v>
      </c>
      <c r="F496" s="158" t="s">
        <v>1095</v>
      </c>
      <c r="H496" s="159">
        <v>7.68</v>
      </c>
      <c r="I496" s="160"/>
      <c r="L496" s="156"/>
      <c r="M496" s="161"/>
      <c r="T496" s="162"/>
      <c r="AT496" s="157" t="s">
        <v>143</v>
      </c>
      <c r="AU496" s="157" t="s">
        <v>90</v>
      </c>
      <c r="AV496" s="13" t="s">
        <v>90</v>
      </c>
      <c r="AW496" s="13" t="s">
        <v>36</v>
      </c>
      <c r="AX496" s="13" t="s">
        <v>80</v>
      </c>
      <c r="AY496" s="157" t="s">
        <v>130</v>
      </c>
    </row>
    <row r="497" spans="2:65" s="12" customFormat="1" ht="11.25">
      <c r="B497" s="150"/>
      <c r="D497" s="144" t="s">
        <v>143</v>
      </c>
      <c r="E497" s="151" t="s">
        <v>1</v>
      </c>
      <c r="F497" s="152" t="s">
        <v>948</v>
      </c>
      <c r="H497" s="151" t="s">
        <v>1</v>
      </c>
      <c r="I497" s="153"/>
      <c r="L497" s="150"/>
      <c r="M497" s="154"/>
      <c r="T497" s="155"/>
      <c r="AT497" s="151" t="s">
        <v>143</v>
      </c>
      <c r="AU497" s="151" t="s">
        <v>90</v>
      </c>
      <c r="AV497" s="12" t="s">
        <v>88</v>
      </c>
      <c r="AW497" s="12" t="s">
        <v>36</v>
      </c>
      <c r="AX497" s="12" t="s">
        <v>80</v>
      </c>
      <c r="AY497" s="151" t="s">
        <v>130</v>
      </c>
    </row>
    <row r="498" spans="2:65" s="13" customFormat="1" ht="11.25">
      <c r="B498" s="156"/>
      <c r="D498" s="144" t="s">
        <v>143</v>
      </c>
      <c r="E498" s="157" t="s">
        <v>1</v>
      </c>
      <c r="F498" s="158" t="s">
        <v>1096</v>
      </c>
      <c r="H498" s="159">
        <v>2.2799999999999998</v>
      </c>
      <c r="I498" s="160"/>
      <c r="L498" s="156"/>
      <c r="M498" s="161"/>
      <c r="T498" s="162"/>
      <c r="AT498" s="157" t="s">
        <v>143</v>
      </c>
      <c r="AU498" s="157" t="s">
        <v>90</v>
      </c>
      <c r="AV498" s="13" t="s">
        <v>90</v>
      </c>
      <c r="AW498" s="13" t="s">
        <v>36</v>
      </c>
      <c r="AX498" s="13" t="s">
        <v>80</v>
      </c>
      <c r="AY498" s="157" t="s">
        <v>130</v>
      </c>
    </row>
    <row r="499" spans="2:65" s="12" customFormat="1" ht="11.25">
      <c r="B499" s="150"/>
      <c r="D499" s="144" t="s">
        <v>143</v>
      </c>
      <c r="E499" s="151" t="s">
        <v>1</v>
      </c>
      <c r="F499" s="152" t="s">
        <v>950</v>
      </c>
      <c r="H499" s="151" t="s">
        <v>1</v>
      </c>
      <c r="I499" s="153"/>
      <c r="L499" s="150"/>
      <c r="M499" s="154"/>
      <c r="T499" s="155"/>
      <c r="AT499" s="151" t="s">
        <v>143</v>
      </c>
      <c r="AU499" s="151" t="s">
        <v>90</v>
      </c>
      <c r="AV499" s="12" t="s">
        <v>88</v>
      </c>
      <c r="AW499" s="12" t="s">
        <v>36</v>
      </c>
      <c r="AX499" s="12" t="s">
        <v>80</v>
      </c>
      <c r="AY499" s="151" t="s">
        <v>130</v>
      </c>
    </row>
    <row r="500" spans="2:65" s="12" customFormat="1" ht="11.25">
      <c r="B500" s="150"/>
      <c r="D500" s="144" t="s">
        <v>143</v>
      </c>
      <c r="E500" s="151" t="s">
        <v>1</v>
      </c>
      <c r="F500" s="152" t="s">
        <v>993</v>
      </c>
      <c r="H500" s="151" t="s">
        <v>1</v>
      </c>
      <c r="I500" s="153"/>
      <c r="L500" s="150"/>
      <c r="M500" s="154"/>
      <c r="T500" s="155"/>
      <c r="AT500" s="151" t="s">
        <v>143</v>
      </c>
      <c r="AU500" s="151" t="s">
        <v>90</v>
      </c>
      <c r="AV500" s="12" t="s">
        <v>88</v>
      </c>
      <c r="AW500" s="12" t="s">
        <v>36</v>
      </c>
      <c r="AX500" s="12" t="s">
        <v>80</v>
      </c>
      <c r="AY500" s="151" t="s">
        <v>130</v>
      </c>
    </row>
    <row r="501" spans="2:65" s="13" customFormat="1" ht="11.25">
      <c r="B501" s="156"/>
      <c r="D501" s="144" t="s">
        <v>143</v>
      </c>
      <c r="E501" s="157" t="s">
        <v>1</v>
      </c>
      <c r="F501" s="158" t="s">
        <v>1097</v>
      </c>
      <c r="H501" s="159">
        <v>0.38</v>
      </c>
      <c r="I501" s="160"/>
      <c r="L501" s="156"/>
      <c r="M501" s="161"/>
      <c r="T501" s="162"/>
      <c r="AT501" s="157" t="s">
        <v>143</v>
      </c>
      <c r="AU501" s="157" t="s">
        <v>90</v>
      </c>
      <c r="AV501" s="13" t="s">
        <v>90</v>
      </c>
      <c r="AW501" s="13" t="s">
        <v>36</v>
      </c>
      <c r="AX501" s="13" t="s">
        <v>80</v>
      </c>
      <c r="AY501" s="157" t="s">
        <v>130</v>
      </c>
    </row>
    <row r="502" spans="2:65" s="12" customFormat="1" ht="11.25">
      <c r="B502" s="150"/>
      <c r="D502" s="144" t="s">
        <v>143</v>
      </c>
      <c r="E502" s="151" t="s">
        <v>1</v>
      </c>
      <c r="F502" s="152" t="s">
        <v>995</v>
      </c>
      <c r="H502" s="151" t="s">
        <v>1</v>
      </c>
      <c r="I502" s="153"/>
      <c r="L502" s="150"/>
      <c r="M502" s="154"/>
      <c r="T502" s="155"/>
      <c r="AT502" s="151" t="s">
        <v>143</v>
      </c>
      <c r="AU502" s="151" t="s">
        <v>90</v>
      </c>
      <c r="AV502" s="12" t="s">
        <v>88</v>
      </c>
      <c r="AW502" s="12" t="s">
        <v>36</v>
      </c>
      <c r="AX502" s="12" t="s">
        <v>80</v>
      </c>
      <c r="AY502" s="151" t="s">
        <v>130</v>
      </c>
    </row>
    <row r="503" spans="2:65" s="13" customFormat="1" ht="11.25">
      <c r="B503" s="156"/>
      <c r="D503" s="144" t="s">
        <v>143</v>
      </c>
      <c r="E503" s="157" t="s">
        <v>1</v>
      </c>
      <c r="F503" s="158" t="s">
        <v>1098</v>
      </c>
      <c r="H503" s="159">
        <v>1.62</v>
      </c>
      <c r="I503" s="160"/>
      <c r="L503" s="156"/>
      <c r="M503" s="161"/>
      <c r="T503" s="162"/>
      <c r="AT503" s="157" t="s">
        <v>143</v>
      </c>
      <c r="AU503" s="157" t="s">
        <v>90</v>
      </c>
      <c r="AV503" s="13" t="s">
        <v>90</v>
      </c>
      <c r="AW503" s="13" t="s">
        <v>36</v>
      </c>
      <c r="AX503" s="13" t="s">
        <v>80</v>
      </c>
      <c r="AY503" s="157" t="s">
        <v>130</v>
      </c>
    </row>
    <row r="504" spans="2:65" s="12" customFormat="1" ht="11.25">
      <c r="B504" s="150"/>
      <c r="D504" s="144" t="s">
        <v>143</v>
      </c>
      <c r="E504" s="151" t="s">
        <v>1</v>
      </c>
      <c r="F504" s="152" t="s">
        <v>997</v>
      </c>
      <c r="H504" s="151" t="s">
        <v>1</v>
      </c>
      <c r="I504" s="153"/>
      <c r="L504" s="150"/>
      <c r="M504" s="154"/>
      <c r="T504" s="155"/>
      <c r="AT504" s="151" t="s">
        <v>143</v>
      </c>
      <c r="AU504" s="151" t="s">
        <v>90</v>
      </c>
      <c r="AV504" s="12" t="s">
        <v>88</v>
      </c>
      <c r="AW504" s="12" t="s">
        <v>36</v>
      </c>
      <c r="AX504" s="12" t="s">
        <v>80</v>
      </c>
      <c r="AY504" s="151" t="s">
        <v>130</v>
      </c>
    </row>
    <row r="505" spans="2:65" s="13" customFormat="1" ht="11.25">
      <c r="B505" s="156"/>
      <c r="D505" s="144" t="s">
        <v>143</v>
      </c>
      <c r="E505" s="157" t="s">
        <v>1</v>
      </c>
      <c r="F505" s="158" t="s">
        <v>1099</v>
      </c>
      <c r="H505" s="159">
        <v>3.355</v>
      </c>
      <c r="I505" s="160"/>
      <c r="L505" s="156"/>
      <c r="M505" s="161"/>
      <c r="T505" s="162"/>
      <c r="AT505" s="157" t="s">
        <v>143</v>
      </c>
      <c r="AU505" s="157" t="s">
        <v>90</v>
      </c>
      <c r="AV505" s="13" t="s">
        <v>90</v>
      </c>
      <c r="AW505" s="13" t="s">
        <v>36</v>
      </c>
      <c r="AX505" s="13" t="s">
        <v>80</v>
      </c>
      <c r="AY505" s="157" t="s">
        <v>130</v>
      </c>
    </row>
    <row r="506" spans="2:65" s="12" customFormat="1" ht="11.25">
      <c r="B506" s="150"/>
      <c r="D506" s="144" t="s">
        <v>143</v>
      </c>
      <c r="E506" s="151" t="s">
        <v>1</v>
      </c>
      <c r="F506" s="152" t="s">
        <v>999</v>
      </c>
      <c r="H506" s="151" t="s">
        <v>1</v>
      </c>
      <c r="I506" s="153"/>
      <c r="L506" s="150"/>
      <c r="M506" s="154"/>
      <c r="T506" s="155"/>
      <c r="AT506" s="151" t="s">
        <v>143</v>
      </c>
      <c r="AU506" s="151" t="s">
        <v>90</v>
      </c>
      <c r="AV506" s="12" t="s">
        <v>88</v>
      </c>
      <c r="AW506" s="12" t="s">
        <v>36</v>
      </c>
      <c r="AX506" s="12" t="s">
        <v>80</v>
      </c>
      <c r="AY506" s="151" t="s">
        <v>130</v>
      </c>
    </row>
    <row r="507" spans="2:65" s="13" customFormat="1" ht="11.25">
      <c r="B507" s="156"/>
      <c r="D507" s="144" t="s">
        <v>143</v>
      </c>
      <c r="E507" s="157" t="s">
        <v>1</v>
      </c>
      <c r="F507" s="158" t="s">
        <v>1100</v>
      </c>
      <c r="H507" s="159">
        <v>2.75</v>
      </c>
      <c r="I507" s="160"/>
      <c r="L507" s="156"/>
      <c r="M507" s="161"/>
      <c r="T507" s="162"/>
      <c r="AT507" s="157" t="s">
        <v>143</v>
      </c>
      <c r="AU507" s="157" t="s">
        <v>90</v>
      </c>
      <c r="AV507" s="13" t="s">
        <v>90</v>
      </c>
      <c r="AW507" s="13" t="s">
        <v>36</v>
      </c>
      <c r="AX507" s="13" t="s">
        <v>80</v>
      </c>
      <c r="AY507" s="157" t="s">
        <v>130</v>
      </c>
    </row>
    <row r="508" spans="2:65" s="12" customFormat="1" ht="11.25">
      <c r="B508" s="150"/>
      <c r="D508" s="144" t="s">
        <v>143</v>
      </c>
      <c r="E508" s="151" t="s">
        <v>1</v>
      </c>
      <c r="F508" s="152" t="s">
        <v>952</v>
      </c>
      <c r="H508" s="151" t="s">
        <v>1</v>
      </c>
      <c r="I508" s="153"/>
      <c r="L508" s="150"/>
      <c r="M508" s="154"/>
      <c r="T508" s="155"/>
      <c r="AT508" s="151" t="s">
        <v>143</v>
      </c>
      <c r="AU508" s="151" t="s">
        <v>90</v>
      </c>
      <c r="AV508" s="12" t="s">
        <v>88</v>
      </c>
      <c r="AW508" s="12" t="s">
        <v>36</v>
      </c>
      <c r="AX508" s="12" t="s">
        <v>80</v>
      </c>
      <c r="AY508" s="151" t="s">
        <v>130</v>
      </c>
    </row>
    <row r="509" spans="2:65" s="13" customFormat="1" ht="11.25">
      <c r="B509" s="156"/>
      <c r="D509" s="144" t="s">
        <v>143</v>
      </c>
      <c r="E509" s="157" t="s">
        <v>1</v>
      </c>
      <c r="F509" s="158" t="s">
        <v>1101</v>
      </c>
      <c r="H509" s="159">
        <v>0.55000000000000004</v>
      </c>
      <c r="I509" s="160"/>
      <c r="L509" s="156"/>
      <c r="M509" s="161"/>
      <c r="T509" s="162"/>
      <c r="AT509" s="157" t="s">
        <v>143</v>
      </c>
      <c r="AU509" s="157" t="s">
        <v>90</v>
      </c>
      <c r="AV509" s="13" t="s">
        <v>90</v>
      </c>
      <c r="AW509" s="13" t="s">
        <v>36</v>
      </c>
      <c r="AX509" s="13" t="s">
        <v>80</v>
      </c>
      <c r="AY509" s="157" t="s">
        <v>130</v>
      </c>
    </row>
    <row r="510" spans="2:65" s="14" customFormat="1" ht="11.25">
      <c r="B510" s="163"/>
      <c r="D510" s="144" t="s">
        <v>143</v>
      </c>
      <c r="E510" s="164" t="s">
        <v>1</v>
      </c>
      <c r="F510" s="165" t="s">
        <v>152</v>
      </c>
      <c r="H510" s="166">
        <v>23.895</v>
      </c>
      <c r="I510" s="167"/>
      <c r="L510" s="163"/>
      <c r="M510" s="168"/>
      <c r="T510" s="169"/>
      <c r="AT510" s="164" t="s">
        <v>143</v>
      </c>
      <c r="AU510" s="164" t="s">
        <v>90</v>
      </c>
      <c r="AV510" s="14" t="s">
        <v>137</v>
      </c>
      <c r="AW510" s="14" t="s">
        <v>36</v>
      </c>
      <c r="AX510" s="14" t="s">
        <v>88</v>
      </c>
      <c r="AY510" s="164" t="s">
        <v>130</v>
      </c>
    </row>
    <row r="511" spans="2:65" s="1" customFormat="1" ht="24.2" customHeight="1">
      <c r="B511" s="31"/>
      <c r="C511" s="131" t="s">
        <v>384</v>
      </c>
      <c r="D511" s="131" t="s">
        <v>132</v>
      </c>
      <c r="E511" s="132" t="s">
        <v>1102</v>
      </c>
      <c r="F511" s="133" t="s">
        <v>1103</v>
      </c>
      <c r="G511" s="134" t="s">
        <v>215</v>
      </c>
      <c r="H511" s="135">
        <v>197.86699999999999</v>
      </c>
      <c r="I511" s="136"/>
      <c r="J511" s="137">
        <f>ROUND(I511*H511,2)</f>
        <v>0</v>
      </c>
      <c r="K511" s="133" t="s">
        <v>136</v>
      </c>
      <c r="L511" s="31"/>
      <c r="M511" s="138" t="s">
        <v>1</v>
      </c>
      <c r="N511" s="139" t="s">
        <v>45</v>
      </c>
      <c r="P511" s="140">
        <f>O511*H511</f>
        <v>0</v>
      </c>
      <c r="Q511" s="140">
        <v>1.65E-3</v>
      </c>
      <c r="R511" s="140">
        <f>Q511*H511</f>
        <v>0.32648054999999998</v>
      </c>
      <c r="S511" s="140">
        <v>0</v>
      </c>
      <c r="T511" s="141">
        <f>S511*H511</f>
        <v>0</v>
      </c>
      <c r="AR511" s="142" t="s">
        <v>137</v>
      </c>
      <c r="AT511" s="142" t="s">
        <v>132</v>
      </c>
      <c r="AU511" s="142" t="s">
        <v>90</v>
      </c>
      <c r="AY511" s="16" t="s">
        <v>130</v>
      </c>
      <c r="BE511" s="143">
        <f>IF(N511="základní",J511,0)</f>
        <v>0</v>
      </c>
      <c r="BF511" s="143">
        <f>IF(N511="snížená",J511,0)</f>
        <v>0</v>
      </c>
      <c r="BG511" s="143">
        <f>IF(N511="zákl. přenesená",J511,0)</f>
        <v>0</v>
      </c>
      <c r="BH511" s="143">
        <f>IF(N511="sníž. přenesená",J511,0)</f>
        <v>0</v>
      </c>
      <c r="BI511" s="143">
        <f>IF(N511="nulová",J511,0)</f>
        <v>0</v>
      </c>
      <c r="BJ511" s="16" t="s">
        <v>88</v>
      </c>
      <c r="BK511" s="143">
        <f>ROUND(I511*H511,2)</f>
        <v>0</v>
      </c>
      <c r="BL511" s="16" t="s">
        <v>137</v>
      </c>
      <c r="BM511" s="142" t="s">
        <v>1104</v>
      </c>
    </row>
    <row r="512" spans="2:65" s="1" customFormat="1" ht="19.5">
      <c r="B512" s="31"/>
      <c r="D512" s="144" t="s">
        <v>139</v>
      </c>
      <c r="F512" s="145" t="s">
        <v>1105</v>
      </c>
      <c r="I512" s="146"/>
      <c r="L512" s="31"/>
      <c r="M512" s="147"/>
      <c r="T512" s="55"/>
      <c r="AT512" s="16" t="s">
        <v>139</v>
      </c>
      <c r="AU512" s="16" t="s">
        <v>90</v>
      </c>
    </row>
    <row r="513" spans="2:65" s="1" customFormat="1" ht="11.25">
      <c r="B513" s="31"/>
      <c r="D513" s="148" t="s">
        <v>141</v>
      </c>
      <c r="F513" s="149" t="s">
        <v>1106</v>
      </c>
      <c r="I513" s="146"/>
      <c r="L513" s="31"/>
      <c r="M513" s="147"/>
      <c r="T513" s="55"/>
      <c r="AT513" s="16" t="s">
        <v>141</v>
      </c>
      <c r="AU513" s="16" t="s">
        <v>90</v>
      </c>
    </row>
    <row r="514" spans="2:65" s="12" customFormat="1" ht="11.25">
      <c r="B514" s="150"/>
      <c r="D514" s="144" t="s">
        <v>143</v>
      </c>
      <c r="E514" s="151" t="s">
        <v>1</v>
      </c>
      <c r="F514" s="152" t="s">
        <v>941</v>
      </c>
      <c r="H514" s="151" t="s">
        <v>1</v>
      </c>
      <c r="I514" s="153"/>
      <c r="L514" s="150"/>
      <c r="M514" s="154"/>
      <c r="T514" s="155"/>
      <c r="AT514" s="151" t="s">
        <v>143</v>
      </c>
      <c r="AU514" s="151" t="s">
        <v>90</v>
      </c>
      <c r="AV514" s="12" t="s">
        <v>88</v>
      </c>
      <c r="AW514" s="12" t="s">
        <v>36</v>
      </c>
      <c r="AX514" s="12" t="s">
        <v>80</v>
      </c>
      <c r="AY514" s="151" t="s">
        <v>130</v>
      </c>
    </row>
    <row r="515" spans="2:65" s="12" customFormat="1" ht="11.25">
      <c r="B515" s="150"/>
      <c r="D515" s="144" t="s">
        <v>143</v>
      </c>
      <c r="E515" s="151" t="s">
        <v>1</v>
      </c>
      <c r="F515" s="152" t="s">
        <v>942</v>
      </c>
      <c r="H515" s="151" t="s">
        <v>1</v>
      </c>
      <c r="I515" s="153"/>
      <c r="L515" s="150"/>
      <c r="M515" s="154"/>
      <c r="T515" s="155"/>
      <c r="AT515" s="151" t="s">
        <v>143</v>
      </c>
      <c r="AU515" s="151" t="s">
        <v>90</v>
      </c>
      <c r="AV515" s="12" t="s">
        <v>88</v>
      </c>
      <c r="AW515" s="12" t="s">
        <v>36</v>
      </c>
      <c r="AX515" s="12" t="s">
        <v>80</v>
      </c>
      <c r="AY515" s="151" t="s">
        <v>130</v>
      </c>
    </row>
    <row r="516" spans="2:65" s="13" customFormat="1" ht="11.25">
      <c r="B516" s="156"/>
      <c r="D516" s="144" t="s">
        <v>143</v>
      </c>
      <c r="E516" s="157" t="s">
        <v>1</v>
      </c>
      <c r="F516" s="158" t="s">
        <v>1107</v>
      </c>
      <c r="H516" s="159">
        <v>9.6</v>
      </c>
      <c r="I516" s="160"/>
      <c r="L516" s="156"/>
      <c r="M516" s="161"/>
      <c r="T516" s="162"/>
      <c r="AT516" s="157" t="s">
        <v>143</v>
      </c>
      <c r="AU516" s="157" t="s">
        <v>90</v>
      </c>
      <c r="AV516" s="13" t="s">
        <v>90</v>
      </c>
      <c r="AW516" s="13" t="s">
        <v>36</v>
      </c>
      <c r="AX516" s="13" t="s">
        <v>80</v>
      </c>
      <c r="AY516" s="157" t="s">
        <v>130</v>
      </c>
    </row>
    <row r="517" spans="2:65" s="12" customFormat="1" ht="11.25">
      <c r="B517" s="150"/>
      <c r="D517" s="144" t="s">
        <v>143</v>
      </c>
      <c r="E517" s="151" t="s">
        <v>1</v>
      </c>
      <c r="F517" s="152" t="s">
        <v>944</v>
      </c>
      <c r="H517" s="151" t="s">
        <v>1</v>
      </c>
      <c r="I517" s="153"/>
      <c r="L517" s="150"/>
      <c r="M517" s="154"/>
      <c r="T517" s="155"/>
      <c r="AT517" s="151" t="s">
        <v>143</v>
      </c>
      <c r="AU517" s="151" t="s">
        <v>90</v>
      </c>
      <c r="AV517" s="12" t="s">
        <v>88</v>
      </c>
      <c r="AW517" s="12" t="s">
        <v>36</v>
      </c>
      <c r="AX517" s="12" t="s">
        <v>80</v>
      </c>
      <c r="AY517" s="151" t="s">
        <v>130</v>
      </c>
    </row>
    <row r="518" spans="2:65" s="13" customFormat="1" ht="11.25">
      <c r="B518" s="156"/>
      <c r="D518" s="144" t="s">
        <v>143</v>
      </c>
      <c r="E518" s="157" t="s">
        <v>1</v>
      </c>
      <c r="F518" s="158" t="s">
        <v>1108</v>
      </c>
      <c r="H518" s="159">
        <v>23.2</v>
      </c>
      <c r="I518" s="160"/>
      <c r="L518" s="156"/>
      <c r="M518" s="161"/>
      <c r="T518" s="162"/>
      <c r="AT518" s="157" t="s">
        <v>143</v>
      </c>
      <c r="AU518" s="157" t="s">
        <v>90</v>
      </c>
      <c r="AV518" s="13" t="s">
        <v>90</v>
      </c>
      <c r="AW518" s="13" t="s">
        <v>36</v>
      </c>
      <c r="AX518" s="13" t="s">
        <v>80</v>
      </c>
      <c r="AY518" s="157" t="s">
        <v>130</v>
      </c>
    </row>
    <row r="519" spans="2:65" s="12" customFormat="1" ht="11.25">
      <c r="B519" s="150"/>
      <c r="D519" s="144" t="s">
        <v>143</v>
      </c>
      <c r="E519" s="151" t="s">
        <v>1</v>
      </c>
      <c r="F519" s="152" t="s">
        <v>946</v>
      </c>
      <c r="H519" s="151" t="s">
        <v>1</v>
      </c>
      <c r="I519" s="153"/>
      <c r="L519" s="150"/>
      <c r="M519" s="154"/>
      <c r="T519" s="155"/>
      <c r="AT519" s="151" t="s">
        <v>143</v>
      </c>
      <c r="AU519" s="151" t="s">
        <v>90</v>
      </c>
      <c r="AV519" s="12" t="s">
        <v>88</v>
      </c>
      <c r="AW519" s="12" t="s">
        <v>36</v>
      </c>
      <c r="AX519" s="12" t="s">
        <v>80</v>
      </c>
      <c r="AY519" s="151" t="s">
        <v>130</v>
      </c>
    </row>
    <row r="520" spans="2:65" s="13" customFormat="1" ht="11.25">
      <c r="B520" s="156"/>
      <c r="D520" s="144" t="s">
        <v>143</v>
      </c>
      <c r="E520" s="157" t="s">
        <v>1</v>
      </c>
      <c r="F520" s="158" t="s">
        <v>1109</v>
      </c>
      <c r="H520" s="159">
        <v>51.2</v>
      </c>
      <c r="I520" s="160"/>
      <c r="L520" s="156"/>
      <c r="M520" s="161"/>
      <c r="T520" s="162"/>
      <c r="AT520" s="157" t="s">
        <v>143</v>
      </c>
      <c r="AU520" s="157" t="s">
        <v>90</v>
      </c>
      <c r="AV520" s="13" t="s">
        <v>90</v>
      </c>
      <c r="AW520" s="13" t="s">
        <v>36</v>
      </c>
      <c r="AX520" s="13" t="s">
        <v>80</v>
      </c>
      <c r="AY520" s="157" t="s">
        <v>130</v>
      </c>
    </row>
    <row r="521" spans="2:65" s="12" customFormat="1" ht="11.25">
      <c r="B521" s="150"/>
      <c r="D521" s="144" t="s">
        <v>143</v>
      </c>
      <c r="E521" s="151" t="s">
        <v>1</v>
      </c>
      <c r="F521" s="152" t="s">
        <v>948</v>
      </c>
      <c r="H521" s="151" t="s">
        <v>1</v>
      </c>
      <c r="I521" s="153"/>
      <c r="L521" s="150"/>
      <c r="M521" s="154"/>
      <c r="T521" s="155"/>
      <c r="AT521" s="151" t="s">
        <v>143</v>
      </c>
      <c r="AU521" s="151" t="s">
        <v>90</v>
      </c>
      <c r="AV521" s="12" t="s">
        <v>88</v>
      </c>
      <c r="AW521" s="12" t="s">
        <v>36</v>
      </c>
      <c r="AX521" s="12" t="s">
        <v>80</v>
      </c>
      <c r="AY521" s="151" t="s">
        <v>130</v>
      </c>
    </row>
    <row r="522" spans="2:65" s="13" customFormat="1" ht="11.25">
      <c r="B522" s="156"/>
      <c r="D522" s="144" t="s">
        <v>143</v>
      </c>
      <c r="E522" s="157" t="s">
        <v>1</v>
      </c>
      <c r="F522" s="158" t="s">
        <v>1110</v>
      </c>
      <c r="H522" s="159">
        <v>15.2</v>
      </c>
      <c r="I522" s="160"/>
      <c r="L522" s="156"/>
      <c r="M522" s="161"/>
      <c r="T522" s="162"/>
      <c r="AT522" s="157" t="s">
        <v>143</v>
      </c>
      <c r="AU522" s="157" t="s">
        <v>90</v>
      </c>
      <c r="AV522" s="13" t="s">
        <v>90</v>
      </c>
      <c r="AW522" s="13" t="s">
        <v>36</v>
      </c>
      <c r="AX522" s="13" t="s">
        <v>80</v>
      </c>
      <c r="AY522" s="157" t="s">
        <v>130</v>
      </c>
    </row>
    <row r="523" spans="2:65" s="12" customFormat="1" ht="11.25">
      <c r="B523" s="150"/>
      <c r="D523" s="144" t="s">
        <v>143</v>
      </c>
      <c r="E523" s="151" t="s">
        <v>1</v>
      </c>
      <c r="F523" s="152" t="s">
        <v>950</v>
      </c>
      <c r="H523" s="151" t="s">
        <v>1</v>
      </c>
      <c r="I523" s="153"/>
      <c r="L523" s="150"/>
      <c r="M523" s="154"/>
      <c r="T523" s="155"/>
      <c r="AT523" s="151" t="s">
        <v>143</v>
      </c>
      <c r="AU523" s="151" t="s">
        <v>90</v>
      </c>
      <c r="AV523" s="12" t="s">
        <v>88</v>
      </c>
      <c r="AW523" s="12" t="s">
        <v>36</v>
      </c>
      <c r="AX523" s="12" t="s">
        <v>80</v>
      </c>
      <c r="AY523" s="151" t="s">
        <v>130</v>
      </c>
    </row>
    <row r="524" spans="2:65" s="13" customFormat="1" ht="11.25">
      <c r="B524" s="156"/>
      <c r="D524" s="144" t="s">
        <v>143</v>
      </c>
      <c r="E524" s="157" t="s">
        <v>1</v>
      </c>
      <c r="F524" s="158" t="s">
        <v>1111</v>
      </c>
      <c r="H524" s="159">
        <v>94.667000000000002</v>
      </c>
      <c r="I524" s="160"/>
      <c r="L524" s="156"/>
      <c r="M524" s="161"/>
      <c r="T524" s="162"/>
      <c r="AT524" s="157" t="s">
        <v>143</v>
      </c>
      <c r="AU524" s="157" t="s">
        <v>90</v>
      </c>
      <c r="AV524" s="13" t="s">
        <v>90</v>
      </c>
      <c r="AW524" s="13" t="s">
        <v>36</v>
      </c>
      <c r="AX524" s="13" t="s">
        <v>80</v>
      </c>
      <c r="AY524" s="157" t="s">
        <v>130</v>
      </c>
    </row>
    <row r="525" spans="2:65" s="12" customFormat="1" ht="11.25">
      <c r="B525" s="150"/>
      <c r="D525" s="144" t="s">
        <v>143</v>
      </c>
      <c r="E525" s="151" t="s">
        <v>1</v>
      </c>
      <c r="F525" s="152" t="s">
        <v>952</v>
      </c>
      <c r="H525" s="151" t="s">
        <v>1</v>
      </c>
      <c r="I525" s="153"/>
      <c r="L525" s="150"/>
      <c r="M525" s="154"/>
      <c r="T525" s="155"/>
      <c r="AT525" s="151" t="s">
        <v>143</v>
      </c>
      <c r="AU525" s="151" t="s">
        <v>90</v>
      </c>
      <c r="AV525" s="12" t="s">
        <v>88</v>
      </c>
      <c r="AW525" s="12" t="s">
        <v>36</v>
      </c>
      <c r="AX525" s="12" t="s">
        <v>80</v>
      </c>
      <c r="AY525" s="151" t="s">
        <v>130</v>
      </c>
    </row>
    <row r="526" spans="2:65" s="13" customFormat="1" ht="11.25">
      <c r="B526" s="156"/>
      <c r="D526" s="144" t="s">
        <v>143</v>
      </c>
      <c r="E526" s="157" t="s">
        <v>1</v>
      </c>
      <c r="F526" s="158" t="s">
        <v>1112</v>
      </c>
      <c r="H526" s="159">
        <v>4</v>
      </c>
      <c r="I526" s="160"/>
      <c r="L526" s="156"/>
      <c r="M526" s="161"/>
      <c r="T526" s="162"/>
      <c r="AT526" s="157" t="s">
        <v>143</v>
      </c>
      <c r="AU526" s="157" t="s">
        <v>90</v>
      </c>
      <c r="AV526" s="13" t="s">
        <v>90</v>
      </c>
      <c r="AW526" s="13" t="s">
        <v>36</v>
      </c>
      <c r="AX526" s="13" t="s">
        <v>80</v>
      </c>
      <c r="AY526" s="157" t="s">
        <v>130</v>
      </c>
    </row>
    <row r="527" spans="2:65" s="14" customFormat="1" ht="11.25">
      <c r="B527" s="163"/>
      <c r="D527" s="144" t="s">
        <v>143</v>
      </c>
      <c r="E527" s="164" t="s">
        <v>1</v>
      </c>
      <c r="F527" s="165" t="s">
        <v>152</v>
      </c>
      <c r="H527" s="166">
        <v>197.86699999999999</v>
      </c>
      <c r="I527" s="167"/>
      <c r="L527" s="163"/>
      <c r="M527" s="168"/>
      <c r="T527" s="169"/>
      <c r="AT527" s="164" t="s">
        <v>143</v>
      </c>
      <c r="AU527" s="164" t="s">
        <v>90</v>
      </c>
      <c r="AV527" s="14" t="s">
        <v>137</v>
      </c>
      <c r="AW527" s="14" t="s">
        <v>36</v>
      </c>
      <c r="AX527" s="14" t="s">
        <v>88</v>
      </c>
      <c r="AY527" s="164" t="s">
        <v>130</v>
      </c>
    </row>
    <row r="528" spans="2:65" s="1" customFormat="1" ht="16.5" customHeight="1">
      <c r="B528" s="31"/>
      <c r="C528" s="170" t="s">
        <v>392</v>
      </c>
      <c r="D528" s="170" t="s">
        <v>327</v>
      </c>
      <c r="E528" s="171" t="s">
        <v>1113</v>
      </c>
      <c r="F528" s="172" t="s">
        <v>1114</v>
      </c>
      <c r="G528" s="173" t="s">
        <v>215</v>
      </c>
      <c r="H528" s="174">
        <v>197.86699999999999</v>
      </c>
      <c r="I528" s="175"/>
      <c r="J528" s="176">
        <f>ROUND(I528*H528,2)</f>
        <v>0</v>
      </c>
      <c r="K528" s="172" t="s">
        <v>136</v>
      </c>
      <c r="L528" s="177"/>
      <c r="M528" s="178" t="s">
        <v>1</v>
      </c>
      <c r="N528" s="179" t="s">
        <v>45</v>
      </c>
      <c r="P528" s="140">
        <f>O528*H528</f>
        <v>0</v>
      </c>
      <c r="Q528" s="140">
        <v>0.02</v>
      </c>
      <c r="R528" s="140">
        <f>Q528*H528</f>
        <v>3.9573399999999999</v>
      </c>
      <c r="S528" s="140">
        <v>0</v>
      </c>
      <c r="T528" s="141">
        <f>S528*H528</f>
        <v>0</v>
      </c>
      <c r="AR528" s="142" t="s">
        <v>205</v>
      </c>
      <c r="AT528" s="142" t="s">
        <v>327</v>
      </c>
      <c r="AU528" s="142" t="s">
        <v>90</v>
      </c>
      <c r="AY528" s="16" t="s">
        <v>130</v>
      </c>
      <c r="BE528" s="143">
        <f>IF(N528="základní",J528,0)</f>
        <v>0</v>
      </c>
      <c r="BF528" s="143">
        <f>IF(N528="snížená",J528,0)</f>
        <v>0</v>
      </c>
      <c r="BG528" s="143">
        <f>IF(N528="zákl. přenesená",J528,0)</f>
        <v>0</v>
      </c>
      <c r="BH528" s="143">
        <f>IF(N528="sníž. přenesená",J528,0)</f>
        <v>0</v>
      </c>
      <c r="BI528" s="143">
        <f>IF(N528="nulová",J528,0)</f>
        <v>0</v>
      </c>
      <c r="BJ528" s="16" t="s">
        <v>88</v>
      </c>
      <c r="BK528" s="143">
        <f>ROUND(I528*H528,2)</f>
        <v>0</v>
      </c>
      <c r="BL528" s="16" t="s">
        <v>137</v>
      </c>
      <c r="BM528" s="142" t="s">
        <v>1115</v>
      </c>
    </row>
    <row r="529" spans="2:65" s="1" customFormat="1" ht="11.25">
      <c r="B529" s="31"/>
      <c r="D529" s="144" t="s">
        <v>139</v>
      </c>
      <c r="F529" s="145" t="s">
        <v>1114</v>
      </c>
      <c r="I529" s="146"/>
      <c r="L529" s="31"/>
      <c r="M529" s="147"/>
      <c r="T529" s="55"/>
      <c r="AT529" s="16" t="s">
        <v>139</v>
      </c>
      <c r="AU529" s="16" t="s">
        <v>90</v>
      </c>
    </row>
    <row r="530" spans="2:65" s="12" customFormat="1" ht="11.25">
      <c r="B530" s="150"/>
      <c r="D530" s="144" t="s">
        <v>143</v>
      </c>
      <c r="E530" s="151" t="s">
        <v>1</v>
      </c>
      <c r="F530" s="152" t="s">
        <v>941</v>
      </c>
      <c r="H530" s="151" t="s">
        <v>1</v>
      </c>
      <c r="I530" s="153"/>
      <c r="L530" s="150"/>
      <c r="M530" s="154"/>
      <c r="T530" s="155"/>
      <c r="AT530" s="151" t="s">
        <v>143</v>
      </c>
      <c r="AU530" s="151" t="s">
        <v>90</v>
      </c>
      <c r="AV530" s="12" t="s">
        <v>88</v>
      </c>
      <c r="AW530" s="12" t="s">
        <v>36</v>
      </c>
      <c r="AX530" s="12" t="s">
        <v>80</v>
      </c>
      <c r="AY530" s="151" t="s">
        <v>130</v>
      </c>
    </row>
    <row r="531" spans="2:65" s="12" customFormat="1" ht="11.25">
      <c r="B531" s="150"/>
      <c r="D531" s="144" t="s">
        <v>143</v>
      </c>
      <c r="E531" s="151" t="s">
        <v>1</v>
      </c>
      <c r="F531" s="152" t="s">
        <v>942</v>
      </c>
      <c r="H531" s="151" t="s">
        <v>1</v>
      </c>
      <c r="I531" s="153"/>
      <c r="L531" s="150"/>
      <c r="M531" s="154"/>
      <c r="T531" s="155"/>
      <c r="AT531" s="151" t="s">
        <v>143</v>
      </c>
      <c r="AU531" s="151" t="s">
        <v>90</v>
      </c>
      <c r="AV531" s="12" t="s">
        <v>88</v>
      </c>
      <c r="AW531" s="12" t="s">
        <v>36</v>
      </c>
      <c r="AX531" s="12" t="s">
        <v>80</v>
      </c>
      <c r="AY531" s="151" t="s">
        <v>130</v>
      </c>
    </row>
    <row r="532" spans="2:65" s="13" customFormat="1" ht="11.25">
      <c r="B532" s="156"/>
      <c r="D532" s="144" t="s">
        <v>143</v>
      </c>
      <c r="E532" s="157" t="s">
        <v>1</v>
      </c>
      <c r="F532" s="158" t="s">
        <v>1107</v>
      </c>
      <c r="H532" s="159">
        <v>9.6</v>
      </c>
      <c r="I532" s="160"/>
      <c r="L532" s="156"/>
      <c r="M532" s="161"/>
      <c r="T532" s="162"/>
      <c r="AT532" s="157" t="s">
        <v>143</v>
      </c>
      <c r="AU532" s="157" t="s">
        <v>90</v>
      </c>
      <c r="AV532" s="13" t="s">
        <v>90</v>
      </c>
      <c r="AW532" s="13" t="s">
        <v>36</v>
      </c>
      <c r="AX532" s="13" t="s">
        <v>80</v>
      </c>
      <c r="AY532" s="157" t="s">
        <v>130</v>
      </c>
    </row>
    <row r="533" spans="2:65" s="12" customFormat="1" ht="11.25">
      <c r="B533" s="150"/>
      <c r="D533" s="144" t="s">
        <v>143</v>
      </c>
      <c r="E533" s="151" t="s">
        <v>1</v>
      </c>
      <c r="F533" s="152" t="s">
        <v>944</v>
      </c>
      <c r="H533" s="151" t="s">
        <v>1</v>
      </c>
      <c r="I533" s="153"/>
      <c r="L533" s="150"/>
      <c r="M533" s="154"/>
      <c r="T533" s="155"/>
      <c r="AT533" s="151" t="s">
        <v>143</v>
      </c>
      <c r="AU533" s="151" t="s">
        <v>90</v>
      </c>
      <c r="AV533" s="12" t="s">
        <v>88</v>
      </c>
      <c r="AW533" s="12" t="s">
        <v>36</v>
      </c>
      <c r="AX533" s="12" t="s">
        <v>80</v>
      </c>
      <c r="AY533" s="151" t="s">
        <v>130</v>
      </c>
    </row>
    <row r="534" spans="2:65" s="13" customFormat="1" ht="11.25">
      <c r="B534" s="156"/>
      <c r="D534" s="144" t="s">
        <v>143</v>
      </c>
      <c r="E534" s="157" t="s">
        <v>1</v>
      </c>
      <c r="F534" s="158" t="s">
        <v>1108</v>
      </c>
      <c r="H534" s="159">
        <v>23.2</v>
      </c>
      <c r="I534" s="160"/>
      <c r="L534" s="156"/>
      <c r="M534" s="161"/>
      <c r="T534" s="162"/>
      <c r="AT534" s="157" t="s">
        <v>143</v>
      </c>
      <c r="AU534" s="157" t="s">
        <v>90</v>
      </c>
      <c r="AV534" s="13" t="s">
        <v>90</v>
      </c>
      <c r="AW534" s="13" t="s">
        <v>36</v>
      </c>
      <c r="AX534" s="13" t="s">
        <v>80</v>
      </c>
      <c r="AY534" s="157" t="s">
        <v>130</v>
      </c>
    </row>
    <row r="535" spans="2:65" s="12" customFormat="1" ht="11.25">
      <c r="B535" s="150"/>
      <c r="D535" s="144" t="s">
        <v>143</v>
      </c>
      <c r="E535" s="151" t="s">
        <v>1</v>
      </c>
      <c r="F535" s="152" t="s">
        <v>946</v>
      </c>
      <c r="H535" s="151" t="s">
        <v>1</v>
      </c>
      <c r="I535" s="153"/>
      <c r="L535" s="150"/>
      <c r="M535" s="154"/>
      <c r="T535" s="155"/>
      <c r="AT535" s="151" t="s">
        <v>143</v>
      </c>
      <c r="AU535" s="151" t="s">
        <v>90</v>
      </c>
      <c r="AV535" s="12" t="s">
        <v>88</v>
      </c>
      <c r="AW535" s="12" t="s">
        <v>36</v>
      </c>
      <c r="AX535" s="12" t="s">
        <v>80</v>
      </c>
      <c r="AY535" s="151" t="s">
        <v>130</v>
      </c>
    </row>
    <row r="536" spans="2:65" s="13" customFormat="1" ht="11.25">
      <c r="B536" s="156"/>
      <c r="D536" s="144" t="s">
        <v>143</v>
      </c>
      <c r="E536" s="157" t="s">
        <v>1</v>
      </c>
      <c r="F536" s="158" t="s">
        <v>1109</v>
      </c>
      <c r="H536" s="159">
        <v>51.2</v>
      </c>
      <c r="I536" s="160"/>
      <c r="L536" s="156"/>
      <c r="M536" s="161"/>
      <c r="T536" s="162"/>
      <c r="AT536" s="157" t="s">
        <v>143</v>
      </c>
      <c r="AU536" s="157" t="s">
        <v>90</v>
      </c>
      <c r="AV536" s="13" t="s">
        <v>90</v>
      </c>
      <c r="AW536" s="13" t="s">
        <v>36</v>
      </c>
      <c r="AX536" s="13" t="s">
        <v>80</v>
      </c>
      <c r="AY536" s="157" t="s">
        <v>130</v>
      </c>
    </row>
    <row r="537" spans="2:65" s="12" customFormat="1" ht="11.25">
      <c r="B537" s="150"/>
      <c r="D537" s="144" t="s">
        <v>143</v>
      </c>
      <c r="E537" s="151" t="s">
        <v>1</v>
      </c>
      <c r="F537" s="152" t="s">
        <v>948</v>
      </c>
      <c r="H537" s="151" t="s">
        <v>1</v>
      </c>
      <c r="I537" s="153"/>
      <c r="L537" s="150"/>
      <c r="M537" s="154"/>
      <c r="T537" s="155"/>
      <c r="AT537" s="151" t="s">
        <v>143</v>
      </c>
      <c r="AU537" s="151" t="s">
        <v>90</v>
      </c>
      <c r="AV537" s="12" t="s">
        <v>88</v>
      </c>
      <c r="AW537" s="12" t="s">
        <v>36</v>
      </c>
      <c r="AX537" s="12" t="s">
        <v>80</v>
      </c>
      <c r="AY537" s="151" t="s">
        <v>130</v>
      </c>
    </row>
    <row r="538" spans="2:65" s="13" customFormat="1" ht="11.25">
      <c r="B538" s="156"/>
      <c r="D538" s="144" t="s">
        <v>143</v>
      </c>
      <c r="E538" s="157" t="s">
        <v>1</v>
      </c>
      <c r="F538" s="158" t="s">
        <v>1110</v>
      </c>
      <c r="H538" s="159">
        <v>15.2</v>
      </c>
      <c r="I538" s="160"/>
      <c r="L538" s="156"/>
      <c r="M538" s="161"/>
      <c r="T538" s="162"/>
      <c r="AT538" s="157" t="s">
        <v>143</v>
      </c>
      <c r="AU538" s="157" t="s">
        <v>90</v>
      </c>
      <c r="AV538" s="13" t="s">
        <v>90</v>
      </c>
      <c r="AW538" s="13" t="s">
        <v>36</v>
      </c>
      <c r="AX538" s="13" t="s">
        <v>80</v>
      </c>
      <c r="AY538" s="157" t="s">
        <v>130</v>
      </c>
    </row>
    <row r="539" spans="2:65" s="12" customFormat="1" ht="11.25">
      <c r="B539" s="150"/>
      <c r="D539" s="144" t="s">
        <v>143</v>
      </c>
      <c r="E539" s="151" t="s">
        <v>1</v>
      </c>
      <c r="F539" s="152" t="s">
        <v>950</v>
      </c>
      <c r="H539" s="151" t="s">
        <v>1</v>
      </c>
      <c r="I539" s="153"/>
      <c r="L539" s="150"/>
      <c r="M539" s="154"/>
      <c r="T539" s="155"/>
      <c r="AT539" s="151" t="s">
        <v>143</v>
      </c>
      <c r="AU539" s="151" t="s">
        <v>90</v>
      </c>
      <c r="AV539" s="12" t="s">
        <v>88</v>
      </c>
      <c r="AW539" s="12" t="s">
        <v>36</v>
      </c>
      <c r="AX539" s="12" t="s">
        <v>80</v>
      </c>
      <c r="AY539" s="151" t="s">
        <v>130</v>
      </c>
    </row>
    <row r="540" spans="2:65" s="13" customFormat="1" ht="11.25">
      <c r="B540" s="156"/>
      <c r="D540" s="144" t="s">
        <v>143</v>
      </c>
      <c r="E540" s="157" t="s">
        <v>1</v>
      </c>
      <c r="F540" s="158" t="s">
        <v>1111</v>
      </c>
      <c r="H540" s="159">
        <v>94.667000000000002</v>
      </c>
      <c r="I540" s="160"/>
      <c r="L540" s="156"/>
      <c r="M540" s="161"/>
      <c r="T540" s="162"/>
      <c r="AT540" s="157" t="s">
        <v>143</v>
      </c>
      <c r="AU540" s="157" t="s">
        <v>90</v>
      </c>
      <c r="AV540" s="13" t="s">
        <v>90</v>
      </c>
      <c r="AW540" s="13" t="s">
        <v>36</v>
      </c>
      <c r="AX540" s="13" t="s">
        <v>80</v>
      </c>
      <c r="AY540" s="157" t="s">
        <v>130</v>
      </c>
    </row>
    <row r="541" spans="2:65" s="12" customFormat="1" ht="11.25">
      <c r="B541" s="150"/>
      <c r="D541" s="144" t="s">
        <v>143</v>
      </c>
      <c r="E541" s="151" t="s">
        <v>1</v>
      </c>
      <c r="F541" s="152" t="s">
        <v>952</v>
      </c>
      <c r="H541" s="151" t="s">
        <v>1</v>
      </c>
      <c r="I541" s="153"/>
      <c r="L541" s="150"/>
      <c r="M541" s="154"/>
      <c r="T541" s="155"/>
      <c r="AT541" s="151" t="s">
        <v>143</v>
      </c>
      <c r="AU541" s="151" t="s">
        <v>90</v>
      </c>
      <c r="AV541" s="12" t="s">
        <v>88</v>
      </c>
      <c r="AW541" s="12" t="s">
        <v>36</v>
      </c>
      <c r="AX541" s="12" t="s">
        <v>80</v>
      </c>
      <c r="AY541" s="151" t="s">
        <v>130</v>
      </c>
    </row>
    <row r="542" spans="2:65" s="13" customFormat="1" ht="11.25">
      <c r="B542" s="156"/>
      <c r="D542" s="144" t="s">
        <v>143</v>
      </c>
      <c r="E542" s="157" t="s">
        <v>1</v>
      </c>
      <c r="F542" s="158" t="s">
        <v>1112</v>
      </c>
      <c r="H542" s="159">
        <v>4</v>
      </c>
      <c r="I542" s="160"/>
      <c r="L542" s="156"/>
      <c r="M542" s="161"/>
      <c r="T542" s="162"/>
      <c r="AT542" s="157" t="s">
        <v>143</v>
      </c>
      <c r="AU542" s="157" t="s">
        <v>90</v>
      </c>
      <c r="AV542" s="13" t="s">
        <v>90</v>
      </c>
      <c r="AW542" s="13" t="s">
        <v>36</v>
      </c>
      <c r="AX542" s="13" t="s">
        <v>80</v>
      </c>
      <c r="AY542" s="157" t="s">
        <v>130</v>
      </c>
    </row>
    <row r="543" spans="2:65" s="14" customFormat="1" ht="11.25">
      <c r="B543" s="163"/>
      <c r="D543" s="144" t="s">
        <v>143</v>
      </c>
      <c r="E543" s="164" t="s">
        <v>1</v>
      </c>
      <c r="F543" s="165" t="s">
        <v>152</v>
      </c>
      <c r="H543" s="166">
        <v>197.86699999999999</v>
      </c>
      <c r="I543" s="167"/>
      <c r="L543" s="163"/>
      <c r="M543" s="168"/>
      <c r="T543" s="169"/>
      <c r="AT543" s="164" t="s">
        <v>143</v>
      </c>
      <c r="AU543" s="164" t="s">
        <v>90</v>
      </c>
      <c r="AV543" s="14" t="s">
        <v>137</v>
      </c>
      <c r="AW543" s="14" t="s">
        <v>36</v>
      </c>
      <c r="AX543" s="14" t="s">
        <v>88</v>
      </c>
      <c r="AY543" s="164" t="s">
        <v>130</v>
      </c>
    </row>
    <row r="544" spans="2:65" s="1" customFormat="1" ht="24.2" customHeight="1">
      <c r="B544" s="31"/>
      <c r="C544" s="131" t="s">
        <v>399</v>
      </c>
      <c r="D544" s="131" t="s">
        <v>132</v>
      </c>
      <c r="E544" s="132" t="s">
        <v>1116</v>
      </c>
      <c r="F544" s="133" t="s">
        <v>1117</v>
      </c>
      <c r="G544" s="134" t="s">
        <v>215</v>
      </c>
      <c r="H544" s="135">
        <v>6</v>
      </c>
      <c r="I544" s="136"/>
      <c r="J544" s="137">
        <f>ROUND(I544*H544,2)</f>
        <v>0</v>
      </c>
      <c r="K544" s="133" t="s">
        <v>136</v>
      </c>
      <c r="L544" s="31"/>
      <c r="M544" s="138" t="s">
        <v>1</v>
      </c>
      <c r="N544" s="139" t="s">
        <v>45</v>
      </c>
      <c r="P544" s="140">
        <f>O544*H544</f>
        <v>0</v>
      </c>
      <c r="Q544" s="140">
        <v>8.7419999999999998E-2</v>
      </c>
      <c r="R544" s="140">
        <f>Q544*H544</f>
        <v>0.52451999999999999</v>
      </c>
      <c r="S544" s="140">
        <v>0</v>
      </c>
      <c r="T544" s="141">
        <f>S544*H544</f>
        <v>0</v>
      </c>
      <c r="AR544" s="142" t="s">
        <v>137</v>
      </c>
      <c r="AT544" s="142" t="s">
        <v>132</v>
      </c>
      <c r="AU544" s="142" t="s">
        <v>90</v>
      </c>
      <c r="AY544" s="16" t="s">
        <v>130</v>
      </c>
      <c r="BE544" s="143">
        <f>IF(N544="základní",J544,0)</f>
        <v>0</v>
      </c>
      <c r="BF544" s="143">
        <f>IF(N544="snížená",J544,0)</f>
        <v>0</v>
      </c>
      <c r="BG544" s="143">
        <f>IF(N544="zákl. přenesená",J544,0)</f>
        <v>0</v>
      </c>
      <c r="BH544" s="143">
        <f>IF(N544="sníž. přenesená",J544,0)</f>
        <v>0</v>
      </c>
      <c r="BI544" s="143">
        <f>IF(N544="nulová",J544,0)</f>
        <v>0</v>
      </c>
      <c r="BJ544" s="16" t="s">
        <v>88</v>
      </c>
      <c r="BK544" s="143">
        <f>ROUND(I544*H544,2)</f>
        <v>0</v>
      </c>
      <c r="BL544" s="16" t="s">
        <v>137</v>
      </c>
      <c r="BM544" s="142" t="s">
        <v>1118</v>
      </c>
    </row>
    <row r="545" spans="2:65" s="1" customFormat="1" ht="19.5">
      <c r="B545" s="31"/>
      <c r="D545" s="144" t="s">
        <v>139</v>
      </c>
      <c r="F545" s="145" t="s">
        <v>1119</v>
      </c>
      <c r="I545" s="146"/>
      <c r="L545" s="31"/>
      <c r="M545" s="147"/>
      <c r="T545" s="55"/>
      <c r="AT545" s="16" t="s">
        <v>139</v>
      </c>
      <c r="AU545" s="16" t="s">
        <v>90</v>
      </c>
    </row>
    <row r="546" spans="2:65" s="1" customFormat="1" ht="11.25">
      <c r="B546" s="31"/>
      <c r="D546" s="148" t="s">
        <v>141</v>
      </c>
      <c r="F546" s="149" t="s">
        <v>1120</v>
      </c>
      <c r="I546" s="146"/>
      <c r="L546" s="31"/>
      <c r="M546" s="147"/>
      <c r="T546" s="55"/>
      <c r="AT546" s="16" t="s">
        <v>141</v>
      </c>
      <c r="AU546" s="16" t="s">
        <v>90</v>
      </c>
    </row>
    <row r="547" spans="2:65" s="12" customFormat="1" ht="11.25">
      <c r="B547" s="150"/>
      <c r="D547" s="144" t="s">
        <v>143</v>
      </c>
      <c r="E547" s="151" t="s">
        <v>1</v>
      </c>
      <c r="F547" s="152" t="s">
        <v>1121</v>
      </c>
      <c r="H547" s="151" t="s">
        <v>1</v>
      </c>
      <c r="I547" s="153"/>
      <c r="L547" s="150"/>
      <c r="M547" s="154"/>
      <c r="T547" s="155"/>
      <c r="AT547" s="151" t="s">
        <v>143</v>
      </c>
      <c r="AU547" s="151" t="s">
        <v>90</v>
      </c>
      <c r="AV547" s="12" t="s">
        <v>88</v>
      </c>
      <c r="AW547" s="12" t="s">
        <v>36</v>
      </c>
      <c r="AX547" s="12" t="s">
        <v>80</v>
      </c>
      <c r="AY547" s="151" t="s">
        <v>130</v>
      </c>
    </row>
    <row r="548" spans="2:65" s="12" customFormat="1" ht="11.25">
      <c r="B548" s="150"/>
      <c r="D548" s="144" t="s">
        <v>143</v>
      </c>
      <c r="E548" s="151" t="s">
        <v>1</v>
      </c>
      <c r="F548" s="152" t="s">
        <v>944</v>
      </c>
      <c r="H548" s="151" t="s">
        <v>1</v>
      </c>
      <c r="I548" s="153"/>
      <c r="L548" s="150"/>
      <c r="M548" s="154"/>
      <c r="T548" s="155"/>
      <c r="AT548" s="151" t="s">
        <v>143</v>
      </c>
      <c r="AU548" s="151" t="s">
        <v>90</v>
      </c>
      <c r="AV548" s="12" t="s">
        <v>88</v>
      </c>
      <c r="AW548" s="12" t="s">
        <v>36</v>
      </c>
      <c r="AX548" s="12" t="s">
        <v>80</v>
      </c>
      <c r="AY548" s="151" t="s">
        <v>130</v>
      </c>
    </row>
    <row r="549" spans="2:65" s="13" customFormat="1" ht="11.25">
      <c r="B549" s="156"/>
      <c r="D549" s="144" t="s">
        <v>143</v>
      </c>
      <c r="E549" s="157" t="s">
        <v>1</v>
      </c>
      <c r="F549" s="158" t="s">
        <v>1122</v>
      </c>
      <c r="H549" s="159">
        <v>2</v>
      </c>
      <c r="I549" s="160"/>
      <c r="L549" s="156"/>
      <c r="M549" s="161"/>
      <c r="T549" s="162"/>
      <c r="AT549" s="157" t="s">
        <v>143</v>
      </c>
      <c r="AU549" s="157" t="s">
        <v>90</v>
      </c>
      <c r="AV549" s="13" t="s">
        <v>90</v>
      </c>
      <c r="AW549" s="13" t="s">
        <v>36</v>
      </c>
      <c r="AX549" s="13" t="s">
        <v>80</v>
      </c>
      <c r="AY549" s="157" t="s">
        <v>130</v>
      </c>
    </row>
    <row r="550" spans="2:65" s="12" customFormat="1" ht="11.25">
      <c r="B550" s="150"/>
      <c r="D550" s="144" t="s">
        <v>143</v>
      </c>
      <c r="E550" s="151" t="s">
        <v>1</v>
      </c>
      <c r="F550" s="152" t="s">
        <v>946</v>
      </c>
      <c r="H550" s="151" t="s">
        <v>1</v>
      </c>
      <c r="I550" s="153"/>
      <c r="L550" s="150"/>
      <c r="M550" s="154"/>
      <c r="T550" s="155"/>
      <c r="AT550" s="151" t="s">
        <v>143</v>
      </c>
      <c r="AU550" s="151" t="s">
        <v>90</v>
      </c>
      <c r="AV550" s="12" t="s">
        <v>88</v>
      </c>
      <c r="AW550" s="12" t="s">
        <v>36</v>
      </c>
      <c r="AX550" s="12" t="s">
        <v>80</v>
      </c>
      <c r="AY550" s="151" t="s">
        <v>130</v>
      </c>
    </row>
    <row r="551" spans="2:65" s="13" customFormat="1" ht="11.25">
      <c r="B551" s="156"/>
      <c r="D551" s="144" t="s">
        <v>143</v>
      </c>
      <c r="E551" s="157" t="s">
        <v>1</v>
      </c>
      <c r="F551" s="158" t="s">
        <v>1123</v>
      </c>
      <c r="H551" s="159">
        <v>4</v>
      </c>
      <c r="I551" s="160"/>
      <c r="L551" s="156"/>
      <c r="M551" s="161"/>
      <c r="T551" s="162"/>
      <c r="AT551" s="157" t="s">
        <v>143</v>
      </c>
      <c r="AU551" s="157" t="s">
        <v>90</v>
      </c>
      <c r="AV551" s="13" t="s">
        <v>90</v>
      </c>
      <c r="AW551" s="13" t="s">
        <v>36</v>
      </c>
      <c r="AX551" s="13" t="s">
        <v>80</v>
      </c>
      <c r="AY551" s="157" t="s">
        <v>130</v>
      </c>
    </row>
    <row r="552" spans="2:65" s="14" customFormat="1" ht="11.25">
      <c r="B552" s="163"/>
      <c r="D552" s="144" t="s">
        <v>143</v>
      </c>
      <c r="E552" s="164" t="s">
        <v>1</v>
      </c>
      <c r="F552" s="165" t="s">
        <v>152</v>
      </c>
      <c r="H552" s="166">
        <v>6</v>
      </c>
      <c r="I552" s="167"/>
      <c r="L552" s="163"/>
      <c r="M552" s="168"/>
      <c r="T552" s="169"/>
      <c r="AT552" s="164" t="s">
        <v>143</v>
      </c>
      <c r="AU552" s="164" t="s">
        <v>90</v>
      </c>
      <c r="AV552" s="14" t="s">
        <v>137</v>
      </c>
      <c r="AW552" s="14" t="s">
        <v>36</v>
      </c>
      <c r="AX552" s="14" t="s">
        <v>88</v>
      </c>
      <c r="AY552" s="164" t="s">
        <v>130</v>
      </c>
    </row>
    <row r="553" spans="2:65" s="1" customFormat="1" ht="24.2" customHeight="1">
      <c r="B553" s="31"/>
      <c r="C553" s="170" t="s">
        <v>406</v>
      </c>
      <c r="D553" s="170" t="s">
        <v>327</v>
      </c>
      <c r="E553" s="171" t="s">
        <v>1124</v>
      </c>
      <c r="F553" s="172" t="s">
        <v>1125</v>
      </c>
      <c r="G553" s="173" t="s">
        <v>215</v>
      </c>
      <c r="H553" s="174">
        <v>1</v>
      </c>
      <c r="I553" s="175"/>
      <c r="J553" s="176">
        <f>ROUND(I553*H553,2)</f>
        <v>0</v>
      </c>
      <c r="K553" s="172" t="s">
        <v>136</v>
      </c>
      <c r="L553" s="177"/>
      <c r="M553" s="178" t="s">
        <v>1</v>
      </c>
      <c r="N553" s="179" t="s">
        <v>45</v>
      </c>
      <c r="P553" s="140">
        <f>O553*H553</f>
        <v>0</v>
      </c>
      <c r="Q553" s="140">
        <v>2.8000000000000001E-2</v>
      </c>
      <c r="R553" s="140">
        <f>Q553*H553</f>
        <v>2.8000000000000001E-2</v>
      </c>
      <c r="S553" s="140">
        <v>0</v>
      </c>
      <c r="T553" s="141">
        <f>S553*H553</f>
        <v>0</v>
      </c>
      <c r="AR553" s="142" t="s">
        <v>205</v>
      </c>
      <c r="AT553" s="142" t="s">
        <v>327</v>
      </c>
      <c r="AU553" s="142" t="s">
        <v>90</v>
      </c>
      <c r="AY553" s="16" t="s">
        <v>130</v>
      </c>
      <c r="BE553" s="143">
        <f>IF(N553="základní",J553,0)</f>
        <v>0</v>
      </c>
      <c r="BF553" s="143">
        <f>IF(N553="snížená",J553,0)</f>
        <v>0</v>
      </c>
      <c r="BG553" s="143">
        <f>IF(N553="zákl. přenesená",J553,0)</f>
        <v>0</v>
      </c>
      <c r="BH553" s="143">
        <f>IF(N553="sníž. přenesená",J553,0)</f>
        <v>0</v>
      </c>
      <c r="BI553" s="143">
        <f>IF(N553="nulová",J553,0)</f>
        <v>0</v>
      </c>
      <c r="BJ553" s="16" t="s">
        <v>88</v>
      </c>
      <c r="BK553" s="143">
        <f>ROUND(I553*H553,2)</f>
        <v>0</v>
      </c>
      <c r="BL553" s="16" t="s">
        <v>137</v>
      </c>
      <c r="BM553" s="142" t="s">
        <v>1126</v>
      </c>
    </row>
    <row r="554" spans="2:65" s="1" customFormat="1" ht="11.25">
      <c r="B554" s="31"/>
      <c r="D554" s="144" t="s">
        <v>139</v>
      </c>
      <c r="F554" s="145" t="s">
        <v>1125</v>
      </c>
      <c r="I554" s="146"/>
      <c r="L554" s="31"/>
      <c r="M554" s="147"/>
      <c r="T554" s="55"/>
      <c r="AT554" s="16" t="s">
        <v>139</v>
      </c>
      <c r="AU554" s="16" t="s">
        <v>90</v>
      </c>
    </row>
    <row r="555" spans="2:65" s="12" customFormat="1" ht="11.25">
      <c r="B555" s="150"/>
      <c r="D555" s="144" t="s">
        <v>143</v>
      </c>
      <c r="E555" s="151" t="s">
        <v>1</v>
      </c>
      <c r="F555" s="152" t="s">
        <v>1121</v>
      </c>
      <c r="H555" s="151" t="s">
        <v>1</v>
      </c>
      <c r="I555" s="153"/>
      <c r="L555" s="150"/>
      <c r="M555" s="154"/>
      <c r="T555" s="155"/>
      <c r="AT555" s="151" t="s">
        <v>143</v>
      </c>
      <c r="AU555" s="151" t="s">
        <v>90</v>
      </c>
      <c r="AV555" s="12" t="s">
        <v>88</v>
      </c>
      <c r="AW555" s="12" t="s">
        <v>36</v>
      </c>
      <c r="AX555" s="12" t="s">
        <v>80</v>
      </c>
      <c r="AY555" s="151" t="s">
        <v>130</v>
      </c>
    </row>
    <row r="556" spans="2:65" s="12" customFormat="1" ht="11.25">
      <c r="B556" s="150"/>
      <c r="D556" s="144" t="s">
        <v>143</v>
      </c>
      <c r="E556" s="151" t="s">
        <v>1</v>
      </c>
      <c r="F556" s="152" t="s">
        <v>946</v>
      </c>
      <c r="H556" s="151" t="s">
        <v>1</v>
      </c>
      <c r="I556" s="153"/>
      <c r="L556" s="150"/>
      <c r="M556" s="154"/>
      <c r="T556" s="155"/>
      <c r="AT556" s="151" t="s">
        <v>143</v>
      </c>
      <c r="AU556" s="151" t="s">
        <v>90</v>
      </c>
      <c r="AV556" s="12" t="s">
        <v>88</v>
      </c>
      <c r="AW556" s="12" t="s">
        <v>36</v>
      </c>
      <c r="AX556" s="12" t="s">
        <v>80</v>
      </c>
      <c r="AY556" s="151" t="s">
        <v>130</v>
      </c>
    </row>
    <row r="557" spans="2:65" s="13" customFormat="1" ht="11.25">
      <c r="B557" s="156"/>
      <c r="D557" s="144" t="s">
        <v>143</v>
      </c>
      <c r="E557" s="157" t="s">
        <v>1</v>
      </c>
      <c r="F557" s="158" t="s">
        <v>88</v>
      </c>
      <c r="H557" s="159">
        <v>1</v>
      </c>
      <c r="I557" s="160"/>
      <c r="L557" s="156"/>
      <c r="M557" s="161"/>
      <c r="T557" s="162"/>
      <c r="AT557" s="157" t="s">
        <v>143</v>
      </c>
      <c r="AU557" s="157" t="s">
        <v>90</v>
      </c>
      <c r="AV557" s="13" t="s">
        <v>90</v>
      </c>
      <c r="AW557" s="13" t="s">
        <v>36</v>
      </c>
      <c r="AX557" s="13" t="s">
        <v>80</v>
      </c>
      <c r="AY557" s="157" t="s">
        <v>130</v>
      </c>
    </row>
    <row r="558" spans="2:65" s="14" customFormat="1" ht="11.25">
      <c r="B558" s="163"/>
      <c r="D558" s="144" t="s">
        <v>143</v>
      </c>
      <c r="E558" s="164" t="s">
        <v>1</v>
      </c>
      <c r="F558" s="165" t="s">
        <v>152</v>
      </c>
      <c r="H558" s="166">
        <v>1</v>
      </c>
      <c r="I558" s="167"/>
      <c r="L558" s="163"/>
      <c r="M558" s="168"/>
      <c r="T558" s="169"/>
      <c r="AT558" s="164" t="s">
        <v>143</v>
      </c>
      <c r="AU558" s="164" t="s">
        <v>90</v>
      </c>
      <c r="AV558" s="14" t="s">
        <v>137</v>
      </c>
      <c r="AW558" s="14" t="s">
        <v>36</v>
      </c>
      <c r="AX558" s="14" t="s">
        <v>88</v>
      </c>
      <c r="AY558" s="164" t="s">
        <v>130</v>
      </c>
    </row>
    <row r="559" spans="2:65" s="1" customFormat="1" ht="24.2" customHeight="1">
      <c r="B559" s="31"/>
      <c r="C559" s="170" t="s">
        <v>413</v>
      </c>
      <c r="D559" s="170" t="s">
        <v>327</v>
      </c>
      <c r="E559" s="171" t="s">
        <v>1127</v>
      </c>
      <c r="F559" s="172" t="s">
        <v>1128</v>
      </c>
      <c r="G559" s="173" t="s">
        <v>215</v>
      </c>
      <c r="H559" s="174">
        <v>2</v>
      </c>
      <c r="I559" s="175"/>
      <c r="J559" s="176">
        <f>ROUND(I559*H559,2)</f>
        <v>0</v>
      </c>
      <c r="K559" s="172" t="s">
        <v>136</v>
      </c>
      <c r="L559" s="177"/>
      <c r="M559" s="178" t="s">
        <v>1</v>
      </c>
      <c r="N559" s="179" t="s">
        <v>45</v>
      </c>
      <c r="P559" s="140">
        <f>O559*H559</f>
        <v>0</v>
      </c>
      <c r="Q559" s="140">
        <v>0.04</v>
      </c>
      <c r="R559" s="140">
        <f>Q559*H559</f>
        <v>0.08</v>
      </c>
      <c r="S559" s="140">
        <v>0</v>
      </c>
      <c r="T559" s="141">
        <f>S559*H559</f>
        <v>0</v>
      </c>
      <c r="AR559" s="142" t="s">
        <v>205</v>
      </c>
      <c r="AT559" s="142" t="s">
        <v>327</v>
      </c>
      <c r="AU559" s="142" t="s">
        <v>90</v>
      </c>
      <c r="AY559" s="16" t="s">
        <v>130</v>
      </c>
      <c r="BE559" s="143">
        <f>IF(N559="základní",J559,0)</f>
        <v>0</v>
      </c>
      <c r="BF559" s="143">
        <f>IF(N559="snížená",J559,0)</f>
        <v>0</v>
      </c>
      <c r="BG559" s="143">
        <f>IF(N559="zákl. přenesená",J559,0)</f>
        <v>0</v>
      </c>
      <c r="BH559" s="143">
        <f>IF(N559="sníž. přenesená",J559,0)</f>
        <v>0</v>
      </c>
      <c r="BI559" s="143">
        <f>IF(N559="nulová",J559,0)</f>
        <v>0</v>
      </c>
      <c r="BJ559" s="16" t="s">
        <v>88</v>
      </c>
      <c r="BK559" s="143">
        <f>ROUND(I559*H559,2)</f>
        <v>0</v>
      </c>
      <c r="BL559" s="16" t="s">
        <v>137</v>
      </c>
      <c r="BM559" s="142" t="s">
        <v>1129</v>
      </c>
    </row>
    <row r="560" spans="2:65" s="1" customFormat="1" ht="11.25">
      <c r="B560" s="31"/>
      <c r="D560" s="144" t="s">
        <v>139</v>
      </c>
      <c r="F560" s="145" t="s">
        <v>1128</v>
      </c>
      <c r="I560" s="146"/>
      <c r="L560" s="31"/>
      <c r="M560" s="147"/>
      <c r="T560" s="55"/>
      <c r="AT560" s="16" t="s">
        <v>139</v>
      </c>
      <c r="AU560" s="16" t="s">
        <v>90</v>
      </c>
    </row>
    <row r="561" spans="2:65" s="12" customFormat="1" ht="11.25">
      <c r="B561" s="150"/>
      <c r="D561" s="144" t="s">
        <v>143</v>
      </c>
      <c r="E561" s="151" t="s">
        <v>1</v>
      </c>
      <c r="F561" s="152" t="s">
        <v>1121</v>
      </c>
      <c r="H561" s="151" t="s">
        <v>1</v>
      </c>
      <c r="I561" s="153"/>
      <c r="L561" s="150"/>
      <c r="M561" s="154"/>
      <c r="T561" s="155"/>
      <c r="AT561" s="151" t="s">
        <v>143</v>
      </c>
      <c r="AU561" s="151" t="s">
        <v>90</v>
      </c>
      <c r="AV561" s="12" t="s">
        <v>88</v>
      </c>
      <c r="AW561" s="12" t="s">
        <v>36</v>
      </c>
      <c r="AX561" s="12" t="s">
        <v>80</v>
      </c>
      <c r="AY561" s="151" t="s">
        <v>130</v>
      </c>
    </row>
    <row r="562" spans="2:65" s="12" customFormat="1" ht="11.25">
      <c r="B562" s="150"/>
      <c r="D562" s="144" t="s">
        <v>143</v>
      </c>
      <c r="E562" s="151" t="s">
        <v>1</v>
      </c>
      <c r="F562" s="152" t="s">
        <v>944</v>
      </c>
      <c r="H562" s="151" t="s">
        <v>1</v>
      </c>
      <c r="I562" s="153"/>
      <c r="L562" s="150"/>
      <c r="M562" s="154"/>
      <c r="T562" s="155"/>
      <c r="AT562" s="151" t="s">
        <v>143</v>
      </c>
      <c r="AU562" s="151" t="s">
        <v>90</v>
      </c>
      <c r="AV562" s="12" t="s">
        <v>88</v>
      </c>
      <c r="AW562" s="12" t="s">
        <v>36</v>
      </c>
      <c r="AX562" s="12" t="s">
        <v>80</v>
      </c>
      <c r="AY562" s="151" t="s">
        <v>130</v>
      </c>
    </row>
    <row r="563" spans="2:65" s="13" customFormat="1" ht="11.25">
      <c r="B563" s="156"/>
      <c r="D563" s="144" t="s">
        <v>143</v>
      </c>
      <c r="E563" s="157" t="s">
        <v>1</v>
      </c>
      <c r="F563" s="158" t="s">
        <v>88</v>
      </c>
      <c r="H563" s="159">
        <v>1</v>
      </c>
      <c r="I563" s="160"/>
      <c r="L563" s="156"/>
      <c r="M563" s="161"/>
      <c r="T563" s="162"/>
      <c r="AT563" s="157" t="s">
        <v>143</v>
      </c>
      <c r="AU563" s="157" t="s">
        <v>90</v>
      </c>
      <c r="AV563" s="13" t="s">
        <v>90</v>
      </c>
      <c r="AW563" s="13" t="s">
        <v>36</v>
      </c>
      <c r="AX563" s="13" t="s">
        <v>80</v>
      </c>
      <c r="AY563" s="157" t="s">
        <v>130</v>
      </c>
    </row>
    <row r="564" spans="2:65" s="12" customFormat="1" ht="11.25">
      <c r="B564" s="150"/>
      <c r="D564" s="144" t="s">
        <v>143</v>
      </c>
      <c r="E564" s="151" t="s">
        <v>1</v>
      </c>
      <c r="F564" s="152" t="s">
        <v>946</v>
      </c>
      <c r="H564" s="151" t="s">
        <v>1</v>
      </c>
      <c r="I564" s="153"/>
      <c r="L564" s="150"/>
      <c r="M564" s="154"/>
      <c r="T564" s="155"/>
      <c r="AT564" s="151" t="s">
        <v>143</v>
      </c>
      <c r="AU564" s="151" t="s">
        <v>90</v>
      </c>
      <c r="AV564" s="12" t="s">
        <v>88</v>
      </c>
      <c r="AW564" s="12" t="s">
        <v>36</v>
      </c>
      <c r="AX564" s="12" t="s">
        <v>80</v>
      </c>
      <c r="AY564" s="151" t="s">
        <v>130</v>
      </c>
    </row>
    <row r="565" spans="2:65" s="13" customFormat="1" ht="11.25">
      <c r="B565" s="156"/>
      <c r="D565" s="144" t="s">
        <v>143</v>
      </c>
      <c r="E565" s="157" t="s">
        <v>1</v>
      </c>
      <c r="F565" s="158" t="s">
        <v>88</v>
      </c>
      <c r="H565" s="159">
        <v>1</v>
      </c>
      <c r="I565" s="160"/>
      <c r="L565" s="156"/>
      <c r="M565" s="161"/>
      <c r="T565" s="162"/>
      <c r="AT565" s="157" t="s">
        <v>143</v>
      </c>
      <c r="AU565" s="157" t="s">
        <v>90</v>
      </c>
      <c r="AV565" s="13" t="s">
        <v>90</v>
      </c>
      <c r="AW565" s="13" t="s">
        <v>36</v>
      </c>
      <c r="AX565" s="13" t="s">
        <v>80</v>
      </c>
      <c r="AY565" s="157" t="s">
        <v>130</v>
      </c>
    </row>
    <row r="566" spans="2:65" s="14" customFormat="1" ht="11.25">
      <c r="B566" s="163"/>
      <c r="D566" s="144" t="s">
        <v>143</v>
      </c>
      <c r="E566" s="164" t="s">
        <v>1</v>
      </c>
      <c r="F566" s="165" t="s">
        <v>152</v>
      </c>
      <c r="H566" s="166">
        <v>2</v>
      </c>
      <c r="I566" s="167"/>
      <c r="L566" s="163"/>
      <c r="M566" s="168"/>
      <c r="T566" s="169"/>
      <c r="AT566" s="164" t="s">
        <v>143</v>
      </c>
      <c r="AU566" s="164" t="s">
        <v>90</v>
      </c>
      <c r="AV566" s="14" t="s">
        <v>137</v>
      </c>
      <c r="AW566" s="14" t="s">
        <v>36</v>
      </c>
      <c r="AX566" s="14" t="s">
        <v>88</v>
      </c>
      <c r="AY566" s="164" t="s">
        <v>130</v>
      </c>
    </row>
    <row r="567" spans="2:65" s="1" customFormat="1" ht="24.2" customHeight="1">
      <c r="B567" s="31"/>
      <c r="C567" s="170" t="s">
        <v>420</v>
      </c>
      <c r="D567" s="170" t="s">
        <v>327</v>
      </c>
      <c r="E567" s="171" t="s">
        <v>1130</v>
      </c>
      <c r="F567" s="172" t="s">
        <v>1131</v>
      </c>
      <c r="G567" s="173" t="s">
        <v>215</v>
      </c>
      <c r="H567" s="174">
        <v>3</v>
      </c>
      <c r="I567" s="175"/>
      <c r="J567" s="176">
        <f>ROUND(I567*H567,2)</f>
        <v>0</v>
      </c>
      <c r="K567" s="172" t="s">
        <v>136</v>
      </c>
      <c r="L567" s="177"/>
      <c r="M567" s="178" t="s">
        <v>1</v>
      </c>
      <c r="N567" s="179" t="s">
        <v>45</v>
      </c>
      <c r="P567" s="140">
        <f>O567*H567</f>
        <v>0</v>
      </c>
      <c r="Q567" s="140">
        <v>5.0999999999999997E-2</v>
      </c>
      <c r="R567" s="140">
        <f>Q567*H567</f>
        <v>0.153</v>
      </c>
      <c r="S567" s="140">
        <v>0</v>
      </c>
      <c r="T567" s="141">
        <f>S567*H567</f>
        <v>0</v>
      </c>
      <c r="AR567" s="142" t="s">
        <v>205</v>
      </c>
      <c r="AT567" s="142" t="s">
        <v>327</v>
      </c>
      <c r="AU567" s="142" t="s">
        <v>90</v>
      </c>
      <c r="AY567" s="16" t="s">
        <v>130</v>
      </c>
      <c r="BE567" s="143">
        <f>IF(N567="základní",J567,0)</f>
        <v>0</v>
      </c>
      <c r="BF567" s="143">
        <f>IF(N567="snížená",J567,0)</f>
        <v>0</v>
      </c>
      <c r="BG567" s="143">
        <f>IF(N567="zákl. přenesená",J567,0)</f>
        <v>0</v>
      </c>
      <c r="BH567" s="143">
        <f>IF(N567="sníž. přenesená",J567,0)</f>
        <v>0</v>
      </c>
      <c r="BI567" s="143">
        <f>IF(N567="nulová",J567,0)</f>
        <v>0</v>
      </c>
      <c r="BJ567" s="16" t="s">
        <v>88</v>
      </c>
      <c r="BK567" s="143">
        <f>ROUND(I567*H567,2)</f>
        <v>0</v>
      </c>
      <c r="BL567" s="16" t="s">
        <v>137</v>
      </c>
      <c r="BM567" s="142" t="s">
        <v>1132</v>
      </c>
    </row>
    <row r="568" spans="2:65" s="1" customFormat="1" ht="11.25">
      <c r="B568" s="31"/>
      <c r="D568" s="144" t="s">
        <v>139</v>
      </c>
      <c r="F568" s="145" t="s">
        <v>1131</v>
      </c>
      <c r="I568" s="146"/>
      <c r="L568" s="31"/>
      <c r="M568" s="147"/>
      <c r="T568" s="55"/>
      <c r="AT568" s="16" t="s">
        <v>139</v>
      </c>
      <c r="AU568" s="16" t="s">
        <v>90</v>
      </c>
    </row>
    <row r="569" spans="2:65" s="12" customFormat="1" ht="11.25">
      <c r="B569" s="150"/>
      <c r="D569" s="144" t="s">
        <v>143</v>
      </c>
      <c r="E569" s="151" t="s">
        <v>1</v>
      </c>
      <c r="F569" s="152" t="s">
        <v>1121</v>
      </c>
      <c r="H569" s="151" t="s">
        <v>1</v>
      </c>
      <c r="I569" s="153"/>
      <c r="L569" s="150"/>
      <c r="M569" s="154"/>
      <c r="T569" s="155"/>
      <c r="AT569" s="151" t="s">
        <v>143</v>
      </c>
      <c r="AU569" s="151" t="s">
        <v>90</v>
      </c>
      <c r="AV569" s="12" t="s">
        <v>88</v>
      </c>
      <c r="AW569" s="12" t="s">
        <v>36</v>
      </c>
      <c r="AX569" s="12" t="s">
        <v>80</v>
      </c>
      <c r="AY569" s="151" t="s">
        <v>130</v>
      </c>
    </row>
    <row r="570" spans="2:65" s="12" customFormat="1" ht="11.25">
      <c r="B570" s="150"/>
      <c r="D570" s="144" t="s">
        <v>143</v>
      </c>
      <c r="E570" s="151" t="s">
        <v>1</v>
      </c>
      <c r="F570" s="152" t="s">
        <v>944</v>
      </c>
      <c r="H570" s="151" t="s">
        <v>1</v>
      </c>
      <c r="I570" s="153"/>
      <c r="L570" s="150"/>
      <c r="M570" s="154"/>
      <c r="T570" s="155"/>
      <c r="AT570" s="151" t="s">
        <v>143</v>
      </c>
      <c r="AU570" s="151" t="s">
        <v>90</v>
      </c>
      <c r="AV570" s="12" t="s">
        <v>88</v>
      </c>
      <c r="AW570" s="12" t="s">
        <v>36</v>
      </c>
      <c r="AX570" s="12" t="s">
        <v>80</v>
      </c>
      <c r="AY570" s="151" t="s">
        <v>130</v>
      </c>
    </row>
    <row r="571" spans="2:65" s="13" customFormat="1" ht="11.25">
      <c r="B571" s="156"/>
      <c r="D571" s="144" t="s">
        <v>143</v>
      </c>
      <c r="E571" s="157" t="s">
        <v>1</v>
      </c>
      <c r="F571" s="158" t="s">
        <v>88</v>
      </c>
      <c r="H571" s="159">
        <v>1</v>
      </c>
      <c r="I571" s="160"/>
      <c r="L571" s="156"/>
      <c r="M571" s="161"/>
      <c r="T571" s="162"/>
      <c r="AT571" s="157" t="s">
        <v>143</v>
      </c>
      <c r="AU571" s="157" t="s">
        <v>90</v>
      </c>
      <c r="AV571" s="13" t="s">
        <v>90</v>
      </c>
      <c r="AW571" s="13" t="s">
        <v>36</v>
      </c>
      <c r="AX571" s="13" t="s">
        <v>80</v>
      </c>
      <c r="AY571" s="157" t="s">
        <v>130</v>
      </c>
    </row>
    <row r="572" spans="2:65" s="12" customFormat="1" ht="11.25">
      <c r="B572" s="150"/>
      <c r="D572" s="144" t="s">
        <v>143</v>
      </c>
      <c r="E572" s="151" t="s">
        <v>1</v>
      </c>
      <c r="F572" s="152" t="s">
        <v>946</v>
      </c>
      <c r="H572" s="151" t="s">
        <v>1</v>
      </c>
      <c r="I572" s="153"/>
      <c r="L572" s="150"/>
      <c r="M572" s="154"/>
      <c r="T572" s="155"/>
      <c r="AT572" s="151" t="s">
        <v>143</v>
      </c>
      <c r="AU572" s="151" t="s">
        <v>90</v>
      </c>
      <c r="AV572" s="12" t="s">
        <v>88</v>
      </c>
      <c r="AW572" s="12" t="s">
        <v>36</v>
      </c>
      <c r="AX572" s="12" t="s">
        <v>80</v>
      </c>
      <c r="AY572" s="151" t="s">
        <v>130</v>
      </c>
    </row>
    <row r="573" spans="2:65" s="13" customFormat="1" ht="11.25">
      <c r="B573" s="156"/>
      <c r="D573" s="144" t="s">
        <v>143</v>
      </c>
      <c r="E573" s="157" t="s">
        <v>1</v>
      </c>
      <c r="F573" s="158" t="s">
        <v>90</v>
      </c>
      <c r="H573" s="159">
        <v>2</v>
      </c>
      <c r="I573" s="160"/>
      <c r="L573" s="156"/>
      <c r="M573" s="161"/>
      <c r="T573" s="162"/>
      <c r="AT573" s="157" t="s">
        <v>143</v>
      </c>
      <c r="AU573" s="157" t="s">
        <v>90</v>
      </c>
      <c r="AV573" s="13" t="s">
        <v>90</v>
      </c>
      <c r="AW573" s="13" t="s">
        <v>36</v>
      </c>
      <c r="AX573" s="13" t="s">
        <v>80</v>
      </c>
      <c r="AY573" s="157" t="s">
        <v>130</v>
      </c>
    </row>
    <row r="574" spans="2:65" s="14" customFormat="1" ht="11.25">
      <c r="B574" s="163"/>
      <c r="D574" s="144" t="s">
        <v>143</v>
      </c>
      <c r="E574" s="164" t="s">
        <v>1</v>
      </c>
      <c r="F574" s="165" t="s">
        <v>152</v>
      </c>
      <c r="H574" s="166">
        <v>3</v>
      </c>
      <c r="I574" s="167"/>
      <c r="L574" s="163"/>
      <c r="M574" s="168"/>
      <c r="T574" s="169"/>
      <c r="AT574" s="164" t="s">
        <v>143</v>
      </c>
      <c r="AU574" s="164" t="s">
        <v>90</v>
      </c>
      <c r="AV574" s="14" t="s">
        <v>137</v>
      </c>
      <c r="AW574" s="14" t="s">
        <v>36</v>
      </c>
      <c r="AX574" s="14" t="s">
        <v>88</v>
      </c>
      <c r="AY574" s="164" t="s">
        <v>130</v>
      </c>
    </row>
    <row r="575" spans="2:65" s="1" customFormat="1" ht="24.2" customHeight="1">
      <c r="B575" s="31"/>
      <c r="C575" s="131" t="s">
        <v>427</v>
      </c>
      <c r="D575" s="131" t="s">
        <v>132</v>
      </c>
      <c r="E575" s="132" t="s">
        <v>1133</v>
      </c>
      <c r="F575" s="133" t="s">
        <v>1134</v>
      </c>
      <c r="G575" s="134" t="s">
        <v>215</v>
      </c>
      <c r="H575" s="135">
        <v>6</v>
      </c>
      <c r="I575" s="136"/>
      <c r="J575" s="137">
        <f>ROUND(I575*H575,2)</f>
        <v>0</v>
      </c>
      <c r="K575" s="133" t="s">
        <v>136</v>
      </c>
      <c r="L575" s="31"/>
      <c r="M575" s="138" t="s">
        <v>1</v>
      </c>
      <c r="N575" s="139" t="s">
        <v>45</v>
      </c>
      <c r="P575" s="140">
        <f>O575*H575</f>
        <v>0</v>
      </c>
      <c r="Q575" s="140">
        <v>8.7419999999999998E-2</v>
      </c>
      <c r="R575" s="140">
        <f>Q575*H575</f>
        <v>0.52451999999999999</v>
      </c>
      <c r="S575" s="140">
        <v>0</v>
      </c>
      <c r="T575" s="141">
        <f>S575*H575</f>
        <v>0</v>
      </c>
      <c r="AR575" s="142" t="s">
        <v>137</v>
      </c>
      <c r="AT575" s="142" t="s">
        <v>132</v>
      </c>
      <c r="AU575" s="142" t="s">
        <v>90</v>
      </c>
      <c r="AY575" s="16" t="s">
        <v>130</v>
      </c>
      <c r="BE575" s="143">
        <f>IF(N575="základní",J575,0)</f>
        <v>0</v>
      </c>
      <c r="BF575" s="143">
        <f>IF(N575="snížená",J575,0)</f>
        <v>0</v>
      </c>
      <c r="BG575" s="143">
        <f>IF(N575="zákl. přenesená",J575,0)</f>
        <v>0</v>
      </c>
      <c r="BH575" s="143">
        <f>IF(N575="sníž. přenesená",J575,0)</f>
        <v>0</v>
      </c>
      <c r="BI575" s="143">
        <f>IF(N575="nulová",J575,0)</f>
        <v>0</v>
      </c>
      <c r="BJ575" s="16" t="s">
        <v>88</v>
      </c>
      <c r="BK575" s="143">
        <f>ROUND(I575*H575,2)</f>
        <v>0</v>
      </c>
      <c r="BL575" s="16" t="s">
        <v>137</v>
      </c>
      <c r="BM575" s="142" t="s">
        <v>1135</v>
      </c>
    </row>
    <row r="576" spans="2:65" s="1" customFormat="1" ht="19.5">
      <c r="B576" s="31"/>
      <c r="D576" s="144" t="s">
        <v>139</v>
      </c>
      <c r="F576" s="145" t="s">
        <v>1136</v>
      </c>
      <c r="I576" s="146"/>
      <c r="L576" s="31"/>
      <c r="M576" s="147"/>
      <c r="T576" s="55"/>
      <c r="AT576" s="16" t="s">
        <v>139</v>
      </c>
      <c r="AU576" s="16" t="s">
        <v>90</v>
      </c>
    </row>
    <row r="577" spans="2:65" s="1" customFormat="1" ht="11.25">
      <c r="B577" s="31"/>
      <c r="D577" s="148" t="s">
        <v>141</v>
      </c>
      <c r="F577" s="149" t="s">
        <v>1137</v>
      </c>
      <c r="I577" s="146"/>
      <c r="L577" s="31"/>
      <c r="M577" s="147"/>
      <c r="T577" s="55"/>
      <c r="AT577" s="16" t="s">
        <v>141</v>
      </c>
      <c r="AU577" s="16" t="s">
        <v>90</v>
      </c>
    </row>
    <row r="578" spans="2:65" s="12" customFormat="1" ht="11.25">
      <c r="B578" s="150"/>
      <c r="D578" s="144" t="s">
        <v>143</v>
      </c>
      <c r="E578" s="151" t="s">
        <v>1</v>
      </c>
      <c r="F578" s="152" t="s">
        <v>174</v>
      </c>
      <c r="H578" s="151" t="s">
        <v>1</v>
      </c>
      <c r="I578" s="153"/>
      <c r="L578" s="150"/>
      <c r="M578" s="154"/>
      <c r="T578" s="155"/>
      <c r="AT578" s="151" t="s">
        <v>143</v>
      </c>
      <c r="AU578" s="151" t="s">
        <v>90</v>
      </c>
      <c r="AV578" s="12" t="s">
        <v>88</v>
      </c>
      <c r="AW578" s="12" t="s">
        <v>36</v>
      </c>
      <c r="AX578" s="12" t="s">
        <v>80</v>
      </c>
      <c r="AY578" s="151" t="s">
        <v>130</v>
      </c>
    </row>
    <row r="579" spans="2:65" s="12" customFormat="1" ht="11.25">
      <c r="B579" s="150"/>
      <c r="D579" s="144" t="s">
        <v>143</v>
      </c>
      <c r="E579" s="151" t="s">
        <v>1</v>
      </c>
      <c r="F579" s="152" t="s">
        <v>942</v>
      </c>
      <c r="H579" s="151" t="s">
        <v>1</v>
      </c>
      <c r="I579" s="153"/>
      <c r="L579" s="150"/>
      <c r="M579" s="154"/>
      <c r="T579" s="155"/>
      <c r="AT579" s="151" t="s">
        <v>143</v>
      </c>
      <c r="AU579" s="151" t="s">
        <v>90</v>
      </c>
      <c r="AV579" s="12" t="s">
        <v>88</v>
      </c>
      <c r="AW579" s="12" t="s">
        <v>36</v>
      </c>
      <c r="AX579" s="12" t="s">
        <v>80</v>
      </c>
      <c r="AY579" s="151" t="s">
        <v>130</v>
      </c>
    </row>
    <row r="580" spans="2:65" s="13" customFormat="1" ht="11.25">
      <c r="B580" s="156"/>
      <c r="D580" s="144" t="s">
        <v>143</v>
      </c>
      <c r="E580" s="157" t="s">
        <v>1</v>
      </c>
      <c r="F580" s="158" t="s">
        <v>1138</v>
      </c>
      <c r="H580" s="159">
        <v>5</v>
      </c>
      <c r="I580" s="160"/>
      <c r="L580" s="156"/>
      <c r="M580" s="161"/>
      <c r="T580" s="162"/>
      <c r="AT580" s="157" t="s">
        <v>143</v>
      </c>
      <c r="AU580" s="157" t="s">
        <v>90</v>
      </c>
      <c r="AV580" s="13" t="s">
        <v>90</v>
      </c>
      <c r="AW580" s="13" t="s">
        <v>36</v>
      </c>
      <c r="AX580" s="13" t="s">
        <v>80</v>
      </c>
      <c r="AY580" s="157" t="s">
        <v>130</v>
      </c>
    </row>
    <row r="581" spans="2:65" s="12" customFormat="1" ht="11.25">
      <c r="B581" s="150"/>
      <c r="D581" s="144" t="s">
        <v>143</v>
      </c>
      <c r="E581" s="151" t="s">
        <v>1</v>
      </c>
      <c r="F581" s="152" t="s">
        <v>946</v>
      </c>
      <c r="H581" s="151" t="s">
        <v>1</v>
      </c>
      <c r="I581" s="153"/>
      <c r="L581" s="150"/>
      <c r="M581" s="154"/>
      <c r="T581" s="155"/>
      <c r="AT581" s="151" t="s">
        <v>143</v>
      </c>
      <c r="AU581" s="151" t="s">
        <v>90</v>
      </c>
      <c r="AV581" s="12" t="s">
        <v>88</v>
      </c>
      <c r="AW581" s="12" t="s">
        <v>36</v>
      </c>
      <c r="AX581" s="12" t="s">
        <v>80</v>
      </c>
      <c r="AY581" s="151" t="s">
        <v>130</v>
      </c>
    </row>
    <row r="582" spans="2:65" s="13" customFormat="1" ht="11.25">
      <c r="B582" s="156"/>
      <c r="D582" s="144" t="s">
        <v>143</v>
      </c>
      <c r="E582" s="157" t="s">
        <v>1</v>
      </c>
      <c r="F582" s="158" t="s">
        <v>88</v>
      </c>
      <c r="H582" s="159">
        <v>1</v>
      </c>
      <c r="I582" s="160"/>
      <c r="L582" s="156"/>
      <c r="M582" s="161"/>
      <c r="T582" s="162"/>
      <c r="AT582" s="157" t="s">
        <v>143</v>
      </c>
      <c r="AU582" s="157" t="s">
        <v>90</v>
      </c>
      <c r="AV582" s="13" t="s">
        <v>90</v>
      </c>
      <c r="AW582" s="13" t="s">
        <v>36</v>
      </c>
      <c r="AX582" s="13" t="s">
        <v>80</v>
      </c>
      <c r="AY582" s="157" t="s">
        <v>130</v>
      </c>
    </row>
    <row r="583" spans="2:65" s="14" customFormat="1" ht="11.25">
      <c r="B583" s="163"/>
      <c r="D583" s="144" t="s">
        <v>143</v>
      </c>
      <c r="E583" s="164" t="s">
        <v>1</v>
      </c>
      <c r="F583" s="165" t="s">
        <v>152</v>
      </c>
      <c r="H583" s="166">
        <v>6</v>
      </c>
      <c r="I583" s="167"/>
      <c r="L583" s="163"/>
      <c r="M583" s="168"/>
      <c r="T583" s="169"/>
      <c r="AT583" s="164" t="s">
        <v>143</v>
      </c>
      <c r="AU583" s="164" t="s">
        <v>90</v>
      </c>
      <c r="AV583" s="14" t="s">
        <v>137</v>
      </c>
      <c r="AW583" s="14" t="s">
        <v>36</v>
      </c>
      <c r="AX583" s="14" t="s">
        <v>88</v>
      </c>
      <c r="AY583" s="164" t="s">
        <v>130</v>
      </c>
    </row>
    <row r="584" spans="2:65" s="1" customFormat="1" ht="24.2" customHeight="1">
      <c r="B584" s="31"/>
      <c r="C584" s="170" t="s">
        <v>433</v>
      </c>
      <c r="D584" s="170" t="s">
        <v>327</v>
      </c>
      <c r="E584" s="171" t="s">
        <v>1139</v>
      </c>
      <c r="F584" s="172" t="s">
        <v>1140</v>
      </c>
      <c r="G584" s="173" t="s">
        <v>215</v>
      </c>
      <c r="H584" s="174">
        <v>4</v>
      </c>
      <c r="I584" s="175"/>
      <c r="J584" s="176">
        <f>ROUND(I584*H584,2)</f>
        <v>0</v>
      </c>
      <c r="K584" s="172" t="s">
        <v>136</v>
      </c>
      <c r="L584" s="177"/>
      <c r="M584" s="178" t="s">
        <v>1</v>
      </c>
      <c r="N584" s="179" t="s">
        <v>45</v>
      </c>
      <c r="P584" s="140">
        <f>O584*H584</f>
        <v>0</v>
      </c>
      <c r="Q584" s="140">
        <v>8.1000000000000003E-2</v>
      </c>
      <c r="R584" s="140">
        <f>Q584*H584</f>
        <v>0.32400000000000001</v>
      </c>
      <c r="S584" s="140">
        <v>0</v>
      </c>
      <c r="T584" s="141">
        <f>S584*H584</f>
        <v>0</v>
      </c>
      <c r="AR584" s="142" t="s">
        <v>205</v>
      </c>
      <c r="AT584" s="142" t="s">
        <v>327</v>
      </c>
      <c r="AU584" s="142" t="s">
        <v>90</v>
      </c>
      <c r="AY584" s="16" t="s">
        <v>130</v>
      </c>
      <c r="BE584" s="143">
        <f>IF(N584="základní",J584,0)</f>
        <v>0</v>
      </c>
      <c r="BF584" s="143">
        <f>IF(N584="snížená",J584,0)</f>
        <v>0</v>
      </c>
      <c r="BG584" s="143">
        <f>IF(N584="zákl. přenesená",J584,0)</f>
        <v>0</v>
      </c>
      <c r="BH584" s="143">
        <f>IF(N584="sníž. přenesená",J584,0)</f>
        <v>0</v>
      </c>
      <c r="BI584" s="143">
        <f>IF(N584="nulová",J584,0)</f>
        <v>0</v>
      </c>
      <c r="BJ584" s="16" t="s">
        <v>88</v>
      </c>
      <c r="BK584" s="143">
        <f>ROUND(I584*H584,2)</f>
        <v>0</v>
      </c>
      <c r="BL584" s="16" t="s">
        <v>137</v>
      </c>
      <c r="BM584" s="142" t="s">
        <v>1141</v>
      </c>
    </row>
    <row r="585" spans="2:65" s="1" customFormat="1" ht="11.25">
      <c r="B585" s="31"/>
      <c r="D585" s="144" t="s">
        <v>139</v>
      </c>
      <c r="F585" s="145" t="s">
        <v>1140</v>
      </c>
      <c r="I585" s="146"/>
      <c r="L585" s="31"/>
      <c r="M585" s="147"/>
      <c r="T585" s="55"/>
      <c r="AT585" s="16" t="s">
        <v>139</v>
      </c>
      <c r="AU585" s="16" t="s">
        <v>90</v>
      </c>
    </row>
    <row r="586" spans="2:65" s="12" customFormat="1" ht="11.25">
      <c r="B586" s="150"/>
      <c r="D586" s="144" t="s">
        <v>143</v>
      </c>
      <c r="E586" s="151" t="s">
        <v>1</v>
      </c>
      <c r="F586" s="152" t="s">
        <v>174</v>
      </c>
      <c r="H586" s="151" t="s">
        <v>1</v>
      </c>
      <c r="I586" s="153"/>
      <c r="L586" s="150"/>
      <c r="M586" s="154"/>
      <c r="T586" s="155"/>
      <c r="AT586" s="151" t="s">
        <v>143</v>
      </c>
      <c r="AU586" s="151" t="s">
        <v>90</v>
      </c>
      <c r="AV586" s="12" t="s">
        <v>88</v>
      </c>
      <c r="AW586" s="12" t="s">
        <v>36</v>
      </c>
      <c r="AX586" s="12" t="s">
        <v>80</v>
      </c>
      <c r="AY586" s="151" t="s">
        <v>130</v>
      </c>
    </row>
    <row r="587" spans="2:65" s="12" customFormat="1" ht="11.25">
      <c r="B587" s="150"/>
      <c r="D587" s="144" t="s">
        <v>143</v>
      </c>
      <c r="E587" s="151" t="s">
        <v>1</v>
      </c>
      <c r="F587" s="152" t="s">
        <v>942</v>
      </c>
      <c r="H587" s="151" t="s">
        <v>1</v>
      </c>
      <c r="I587" s="153"/>
      <c r="L587" s="150"/>
      <c r="M587" s="154"/>
      <c r="T587" s="155"/>
      <c r="AT587" s="151" t="s">
        <v>143</v>
      </c>
      <c r="AU587" s="151" t="s">
        <v>90</v>
      </c>
      <c r="AV587" s="12" t="s">
        <v>88</v>
      </c>
      <c r="AW587" s="12" t="s">
        <v>36</v>
      </c>
      <c r="AX587" s="12" t="s">
        <v>80</v>
      </c>
      <c r="AY587" s="151" t="s">
        <v>130</v>
      </c>
    </row>
    <row r="588" spans="2:65" s="13" customFormat="1" ht="11.25">
      <c r="B588" s="156"/>
      <c r="D588" s="144" t="s">
        <v>143</v>
      </c>
      <c r="E588" s="157" t="s">
        <v>1</v>
      </c>
      <c r="F588" s="158" t="s">
        <v>137</v>
      </c>
      <c r="H588" s="159">
        <v>4</v>
      </c>
      <c r="I588" s="160"/>
      <c r="L588" s="156"/>
      <c r="M588" s="161"/>
      <c r="T588" s="162"/>
      <c r="AT588" s="157" t="s">
        <v>143</v>
      </c>
      <c r="AU588" s="157" t="s">
        <v>90</v>
      </c>
      <c r="AV588" s="13" t="s">
        <v>90</v>
      </c>
      <c r="AW588" s="13" t="s">
        <v>36</v>
      </c>
      <c r="AX588" s="13" t="s">
        <v>80</v>
      </c>
      <c r="AY588" s="157" t="s">
        <v>130</v>
      </c>
    </row>
    <row r="589" spans="2:65" s="14" customFormat="1" ht="11.25">
      <c r="B589" s="163"/>
      <c r="D589" s="144" t="s">
        <v>143</v>
      </c>
      <c r="E589" s="164" t="s">
        <v>1</v>
      </c>
      <c r="F589" s="165" t="s">
        <v>152</v>
      </c>
      <c r="H589" s="166">
        <v>4</v>
      </c>
      <c r="I589" s="167"/>
      <c r="L589" s="163"/>
      <c r="M589" s="168"/>
      <c r="T589" s="169"/>
      <c r="AT589" s="164" t="s">
        <v>143</v>
      </c>
      <c r="AU589" s="164" t="s">
        <v>90</v>
      </c>
      <c r="AV589" s="14" t="s">
        <v>137</v>
      </c>
      <c r="AW589" s="14" t="s">
        <v>36</v>
      </c>
      <c r="AX589" s="14" t="s">
        <v>88</v>
      </c>
      <c r="AY589" s="164" t="s">
        <v>130</v>
      </c>
    </row>
    <row r="590" spans="2:65" s="1" customFormat="1" ht="24.2" customHeight="1">
      <c r="B590" s="31"/>
      <c r="C590" s="170" t="s">
        <v>439</v>
      </c>
      <c r="D590" s="170" t="s">
        <v>327</v>
      </c>
      <c r="E590" s="171" t="s">
        <v>1142</v>
      </c>
      <c r="F590" s="172" t="s">
        <v>1143</v>
      </c>
      <c r="G590" s="173" t="s">
        <v>215</v>
      </c>
      <c r="H590" s="174">
        <v>2</v>
      </c>
      <c r="I590" s="175"/>
      <c r="J590" s="176">
        <f>ROUND(I590*H590,2)</f>
        <v>0</v>
      </c>
      <c r="K590" s="172" t="s">
        <v>136</v>
      </c>
      <c r="L590" s="177"/>
      <c r="M590" s="178" t="s">
        <v>1</v>
      </c>
      <c r="N590" s="179" t="s">
        <v>45</v>
      </c>
      <c r="P590" s="140">
        <f>O590*H590</f>
        <v>0</v>
      </c>
      <c r="Q590" s="140">
        <v>6.8000000000000005E-2</v>
      </c>
      <c r="R590" s="140">
        <f>Q590*H590</f>
        <v>0.13600000000000001</v>
      </c>
      <c r="S590" s="140">
        <v>0</v>
      </c>
      <c r="T590" s="141">
        <f>S590*H590</f>
        <v>0</v>
      </c>
      <c r="AR590" s="142" t="s">
        <v>205</v>
      </c>
      <c r="AT590" s="142" t="s">
        <v>327</v>
      </c>
      <c r="AU590" s="142" t="s">
        <v>90</v>
      </c>
      <c r="AY590" s="16" t="s">
        <v>130</v>
      </c>
      <c r="BE590" s="143">
        <f>IF(N590="základní",J590,0)</f>
        <v>0</v>
      </c>
      <c r="BF590" s="143">
        <f>IF(N590="snížená",J590,0)</f>
        <v>0</v>
      </c>
      <c r="BG590" s="143">
        <f>IF(N590="zákl. přenesená",J590,0)</f>
        <v>0</v>
      </c>
      <c r="BH590" s="143">
        <f>IF(N590="sníž. přenesená",J590,0)</f>
        <v>0</v>
      </c>
      <c r="BI590" s="143">
        <f>IF(N590="nulová",J590,0)</f>
        <v>0</v>
      </c>
      <c r="BJ590" s="16" t="s">
        <v>88</v>
      </c>
      <c r="BK590" s="143">
        <f>ROUND(I590*H590,2)</f>
        <v>0</v>
      </c>
      <c r="BL590" s="16" t="s">
        <v>137</v>
      </c>
      <c r="BM590" s="142" t="s">
        <v>1144</v>
      </c>
    </row>
    <row r="591" spans="2:65" s="1" customFormat="1" ht="11.25">
      <c r="B591" s="31"/>
      <c r="D591" s="144" t="s">
        <v>139</v>
      </c>
      <c r="F591" s="145" t="s">
        <v>1143</v>
      </c>
      <c r="I591" s="146"/>
      <c r="L591" s="31"/>
      <c r="M591" s="147"/>
      <c r="T591" s="55"/>
      <c r="AT591" s="16" t="s">
        <v>139</v>
      </c>
      <c r="AU591" s="16" t="s">
        <v>90</v>
      </c>
    </row>
    <row r="592" spans="2:65" s="12" customFormat="1" ht="11.25">
      <c r="B592" s="150"/>
      <c r="D592" s="144" t="s">
        <v>143</v>
      </c>
      <c r="E592" s="151" t="s">
        <v>1</v>
      </c>
      <c r="F592" s="152" t="s">
        <v>174</v>
      </c>
      <c r="H592" s="151" t="s">
        <v>1</v>
      </c>
      <c r="I592" s="153"/>
      <c r="L592" s="150"/>
      <c r="M592" s="154"/>
      <c r="T592" s="155"/>
      <c r="AT592" s="151" t="s">
        <v>143</v>
      </c>
      <c r="AU592" s="151" t="s">
        <v>90</v>
      </c>
      <c r="AV592" s="12" t="s">
        <v>88</v>
      </c>
      <c r="AW592" s="12" t="s">
        <v>36</v>
      </c>
      <c r="AX592" s="12" t="s">
        <v>80</v>
      </c>
      <c r="AY592" s="151" t="s">
        <v>130</v>
      </c>
    </row>
    <row r="593" spans="2:65" s="12" customFormat="1" ht="11.25">
      <c r="B593" s="150"/>
      <c r="D593" s="144" t="s">
        <v>143</v>
      </c>
      <c r="E593" s="151" t="s">
        <v>1</v>
      </c>
      <c r="F593" s="152" t="s">
        <v>942</v>
      </c>
      <c r="H593" s="151" t="s">
        <v>1</v>
      </c>
      <c r="I593" s="153"/>
      <c r="L593" s="150"/>
      <c r="M593" s="154"/>
      <c r="T593" s="155"/>
      <c r="AT593" s="151" t="s">
        <v>143</v>
      </c>
      <c r="AU593" s="151" t="s">
        <v>90</v>
      </c>
      <c r="AV593" s="12" t="s">
        <v>88</v>
      </c>
      <c r="AW593" s="12" t="s">
        <v>36</v>
      </c>
      <c r="AX593" s="12" t="s">
        <v>80</v>
      </c>
      <c r="AY593" s="151" t="s">
        <v>130</v>
      </c>
    </row>
    <row r="594" spans="2:65" s="13" customFormat="1" ht="11.25">
      <c r="B594" s="156"/>
      <c r="D594" s="144" t="s">
        <v>143</v>
      </c>
      <c r="E594" s="157" t="s">
        <v>1</v>
      </c>
      <c r="F594" s="158" t="s">
        <v>88</v>
      </c>
      <c r="H594" s="159">
        <v>1</v>
      </c>
      <c r="I594" s="160"/>
      <c r="L594" s="156"/>
      <c r="M594" s="161"/>
      <c r="T594" s="162"/>
      <c r="AT594" s="157" t="s">
        <v>143</v>
      </c>
      <c r="AU594" s="157" t="s">
        <v>90</v>
      </c>
      <c r="AV594" s="13" t="s">
        <v>90</v>
      </c>
      <c r="AW594" s="13" t="s">
        <v>36</v>
      </c>
      <c r="AX594" s="13" t="s">
        <v>80</v>
      </c>
      <c r="AY594" s="157" t="s">
        <v>130</v>
      </c>
    </row>
    <row r="595" spans="2:65" s="12" customFormat="1" ht="11.25">
      <c r="B595" s="150"/>
      <c r="D595" s="144" t="s">
        <v>143</v>
      </c>
      <c r="E595" s="151" t="s">
        <v>1</v>
      </c>
      <c r="F595" s="152" t="s">
        <v>946</v>
      </c>
      <c r="H595" s="151" t="s">
        <v>1</v>
      </c>
      <c r="I595" s="153"/>
      <c r="L595" s="150"/>
      <c r="M595" s="154"/>
      <c r="T595" s="155"/>
      <c r="AT595" s="151" t="s">
        <v>143</v>
      </c>
      <c r="AU595" s="151" t="s">
        <v>90</v>
      </c>
      <c r="AV595" s="12" t="s">
        <v>88</v>
      </c>
      <c r="AW595" s="12" t="s">
        <v>36</v>
      </c>
      <c r="AX595" s="12" t="s">
        <v>80</v>
      </c>
      <c r="AY595" s="151" t="s">
        <v>130</v>
      </c>
    </row>
    <row r="596" spans="2:65" s="13" customFormat="1" ht="11.25">
      <c r="B596" s="156"/>
      <c r="D596" s="144" t="s">
        <v>143</v>
      </c>
      <c r="E596" s="157" t="s">
        <v>1</v>
      </c>
      <c r="F596" s="158" t="s">
        <v>88</v>
      </c>
      <c r="H596" s="159">
        <v>1</v>
      </c>
      <c r="I596" s="160"/>
      <c r="L596" s="156"/>
      <c r="M596" s="161"/>
      <c r="T596" s="162"/>
      <c r="AT596" s="157" t="s">
        <v>143</v>
      </c>
      <c r="AU596" s="157" t="s">
        <v>90</v>
      </c>
      <c r="AV596" s="13" t="s">
        <v>90</v>
      </c>
      <c r="AW596" s="13" t="s">
        <v>36</v>
      </c>
      <c r="AX596" s="13" t="s">
        <v>80</v>
      </c>
      <c r="AY596" s="157" t="s">
        <v>130</v>
      </c>
    </row>
    <row r="597" spans="2:65" s="14" customFormat="1" ht="11.25">
      <c r="B597" s="163"/>
      <c r="D597" s="144" t="s">
        <v>143</v>
      </c>
      <c r="E597" s="164" t="s">
        <v>1</v>
      </c>
      <c r="F597" s="165" t="s">
        <v>152</v>
      </c>
      <c r="H597" s="166">
        <v>2</v>
      </c>
      <c r="I597" s="167"/>
      <c r="L597" s="163"/>
      <c r="M597" s="168"/>
      <c r="T597" s="169"/>
      <c r="AT597" s="164" t="s">
        <v>143</v>
      </c>
      <c r="AU597" s="164" t="s">
        <v>90</v>
      </c>
      <c r="AV597" s="14" t="s">
        <v>137</v>
      </c>
      <c r="AW597" s="14" t="s">
        <v>36</v>
      </c>
      <c r="AX597" s="14" t="s">
        <v>88</v>
      </c>
      <c r="AY597" s="164" t="s">
        <v>130</v>
      </c>
    </row>
    <row r="598" spans="2:65" s="1" customFormat="1" ht="33" customHeight="1">
      <c r="B598" s="31"/>
      <c r="C598" s="131" t="s">
        <v>445</v>
      </c>
      <c r="D598" s="131" t="s">
        <v>132</v>
      </c>
      <c r="E598" s="132" t="s">
        <v>1145</v>
      </c>
      <c r="F598" s="133" t="s">
        <v>1146</v>
      </c>
      <c r="G598" s="134" t="s">
        <v>257</v>
      </c>
      <c r="H598" s="135">
        <v>2.4049999999999998</v>
      </c>
      <c r="I598" s="136"/>
      <c r="J598" s="137">
        <f>ROUND(I598*H598,2)</f>
        <v>0</v>
      </c>
      <c r="K598" s="133" t="s">
        <v>136</v>
      </c>
      <c r="L598" s="31"/>
      <c r="M598" s="138" t="s">
        <v>1</v>
      </c>
      <c r="N598" s="139" t="s">
        <v>45</v>
      </c>
      <c r="P598" s="140">
        <f>O598*H598</f>
        <v>0</v>
      </c>
      <c r="Q598" s="140">
        <v>0</v>
      </c>
      <c r="R598" s="140">
        <f>Q598*H598</f>
        <v>0</v>
      </c>
      <c r="S598" s="140">
        <v>0</v>
      </c>
      <c r="T598" s="141">
        <f>S598*H598</f>
        <v>0</v>
      </c>
      <c r="AR598" s="142" t="s">
        <v>137</v>
      </c>
      <c r="AT598" s="142" t="s">
        <v>132</v>
      </c>
      <c r="AU598" s="142" t="s">
        <v>90</v>
      </c>
      <c r="AY598" s="16" t="s">
        <v>130</v>
      </c>
      <c r="BE598" s="143">
        <f>IF(N598="základní",J598,0)</f>
        <v>0</v>
      </c>
      <c r="BF598" s="143">
        <f>IF(N598="snížená",J598,0)</f>
        <v>0</v>
      </c>
      <c r="BG598" s="143">
        <f>IF(N598="zákl. přenesená",J598,0)</f>
        <v>0</v>
      </c>
      <c r="BH598" s="143">
        <f>IF(N598="sníž. přenesená",J598,0)</f>
        <v>0</v>
      </c>
      <c r="BI598" s="143">
        <f>IF(N598="nulová",J598,0)</f>
        <v>0</v>
      </c>
      <c r="BJ598" s="16" t="s">
        <v>88</v>
      </c>
      <c r="BK598" s="143">
        <f>ROUND(I598*H598,2)</f>
        <v>0</v>
      </c>
      <c r="BL598" s="16" t="s">
        <v>137</v>
      </c>
      <c r="BM598" s="142" t="s">
        <v>1147</v>
      </c>
    </row>
    <row r="599" spans="2:65" s="1" customFormat="1" ht="29.25">
      <c r="B599" s="31"/>
      <c r="D599" s="144" t="s">
        <v>139</v>
      </c>
      <c r="F599" s="145" t="s">
        <v>1148</v>
      </c>
      <c r="I599" s="146"/>
      <c r="L599" s="31"/>
      <c r="M599" s="147"/>
      <c r="T599" s="55"/>
      <c r="AT599" s="16" t="s">
        <v>139</v>
      </c>
      <c r="AU599" s="16" t="s">
        <v>90</v>
      </c>
    </row>
    <row r="600" spans="2:65" s="1" customFormat="1" ht="11.25">
      <c r="B600" s="31"/>
      <c r="D600" s="148" t="s">
        <v>141</v>
      </c>
      <c r="F600" s="149" t="s">
        <v>1149</v>
      </c>
      <c r="I600" s="146"/>
      <c r="L600" s="31"/>
      <c r="M600" s="147"/>
      <c r="T600" s="55"/>
      <c r="AT600" s="16" t="s">
        <v>141</v>
      </c>
      <c r="AU600" s="16" t="s">
        <v>90</v>
      </c>
    </row>
    <row r="601" spans="2:65" s="12" customFormat="1" ht="11.25">
      <c r="B601" s="150"/>
      <c r="D601" s="144" t="s">
        <v>143</v>
      </c>
      <c r="E601" s="151" t="s">
        <v>1</v>
      </c>
      <c r="F601" s="152" t="s">
        <v>1150</v>
      </c>
      <c r="H601" s="151" t="s">
        <v>1</v>
      </c>
      <c r="I601" s="153"/>
      <c r="L601" s="150"/>
      <c r="M601" s="154"/>
      <c r="T601" s="155"/>
      <c r="AT601" s="151" t="s">
        <v>143</v>
      </c>
      <c r="AU601" s="151" t="s">
        <v>90</v>
      </c>
      <c r="AV601" s="12" t="s">
        <v>88</v>
      </c>
      <c r="AW601" s="12" t="s">
        <v>36</v>
      </c>
      <c r="AX601" s="12" t="s">
        <v>80</v>
      </c>
      <c r="AY601" s="151" t="s">
        <v>130</v>
      </c>
    </row>
    <row r="602" spans="2:65" s="12" customFormat="1" ht="11.25">
      <c r="B602" s="150"/>
      <c r="D602" s="144" t="s">
        <v>143</v>
      </c>
      <c r="E602" s="151" t="s">
        <v>1</v>
      </c>
      <c r="F602" s="152" t="s">
        <v>950</v>
      </c>
      <c r="H602" s="151" t="s">
        <v>1</v>
      </c>
      <c r="I602" s="153"/>
      <c r="L602" s="150"/>
      <c r="M602" s="154"/>
      <c r="T602" s="155"/>
      <c r="AT602" s="151" t="s">
        <v>143</v>
      </c>
      <c r="AU602" s="151" t="s">
        <v>90</v>
      </c>
      <c r="AV602" s="12" t="s">
        <v>88</v>
      </c>
      <c r="AW602" s="12" t="s">
        <v>36</v>
      </c>
      <c r="AX602" s="12" t="s">
        <v>80</v>
      </c>
      <c r="AY602" s="151" t="s">
        <v>130</v>
      </c>
    </row>
    <row r="603" spans="2:65" s="12" customFormat="1" ht="11.25">
      <c r="B603" s="150"/>
      <c r="D603" s="144" t="s">
        <v>143</v>
      </c>
      <c r="E603" s="151" t="s">
        <v>1</v>
      </c>
      <c r="F603" s="152" t="s">
        <v>993</v>
      </c>
      <c r="H603" s="151" t="s">
        <v>1</v>
      </c>
      <c r="I603" s="153"/>
      <c r="L603" s="150"/>
      <c r="M603" s="154"/>
      <c r="T603" s="155"/>
      <c r="AT603" s="151" t="s">
        <v>143</v>
      </c>
      <c r="AU603" s="151" t="s">
        <v>90</v>
      </c>
      <c r="AV603" s="12" t="s">
        <v>88</v>
      </c>
      <c r="AW603" s="12" t="s">
        <v>36</v>
      </c>
      <c r="AX603" s="12" t="s">
        <v>80</v>
      </c>
      <c r="AY603" s="151" t="s">
        <v>130</v>
      </c>
    </row>
    <row r="604" spans="2:65" s="13" customFormat="1" ht="11.25">
      <c r="B604" s="156"/>
      <c r="D604" s="144" t="s">
        <v>143</v>
      </c>
      <c r="E604" s="157" t="s">
        <v>1</v>
      </c>
      <c r="F604" s="158" t="s">
        <v>1097</v>
      </c>
      <c r="H604" s="159">
        <v>0.38</v>
      </c>
      <c r="I604" s="160"/>
      <c r="L604" s="156"/>
      <c r="M604" s="161"/>
      <c r="T604" s="162"/>
      <c r="AT604" s="157" t="s">
        <v>143</v>
      </c>
      <c r="AU604" s="157" t="s">
        <v>90</v>
      </c>
      <c r="AV604" s="13" t="s">
        <v>90</v>
      </c>
      <c r="AW604" s="13" t="s">
        <v>36</v>
      </c>
      <c r="AX604" s="13" t="s">
        <v>80</v>
      </c>
      <c r="AY604" s="157" t="s">
        <v>130</v>
      </c>
    </row>
    <row r="605" spans="2:65" s="12" customFormat="1" ht="11.25">
      <c r="B605" s="150"/>
      <c r="D605" s="144" t="s">
        <v>143</v>
      </c>
      <c r="E605" s="151" t="s">
        <v>1</v>
      </c>
      <c r="F605" s="152" t="s">
        <v>1151</v>
      </c>
      <c r="H605" s="151" t="s">
        <v>1</v>
      </c>
      <c r="I605" s="153"/>
      <c r="L605" s="150"/>
      <c r="M605" s="154"/>
      <c r="T605" s="155"/>
      <c r="AT605" s="151" t="s">
        <v>143</v>
      </c>
      <c r="AU605" s="151" t="s">
        <v>90</v>
      </c>
      <c r="AV605" s="12" t="s">
        <v>88</v>
      </c>
      <c r="AW605" s="12" t="s">
        <v>36</v>
      </c>
      <c r="AX605" s="12" t="s">
        <v>80</v>
      </c>
      <c r="AY605" s="151" t="s">
        <v>130</v>
      </c>
    </row>
    <row r="606" spans="2:65" s="13" customFormat="1" ht="11.25">
      <c r="B606" s="156"/>
      <c r="D606" s="144" t="s">
        <v>143</v>
      </c>
      <c r="E606" s="157" t="s">
        <v>1</v>
      </c>
      <c r="F606" s="158" t="s">
        <v>1152</v>
      </c>
      <c r="H606" s="159">
        <v>2.0249999999999999</v>
      </c>
      <c r="I606" s="160"/>
      <c r="L606" s="156"/>
      <c r="M606" s="161"/>
      <c r="T606" s="162"/>
      <c r="AT606" s="157" t="s">
        <v>143</v>
      </c>
      <c r="AU606" s="157" t="s">
        <v>90</v>
      </c>
      <c r="AV606" s="13" t="s">
        <v>90</v>
      </c>
      <c r="AW606" s="13" t="s">
        <v>36</v>
      </c>
      <c r="AX606" s="13" t="s">
        <v>80</v>
      </c>
      <c r="AY606" s="157" t="s">
        <v>130</v>
      </c>
    </row>
    <row r="607" spans="2:65" s="14" customFormat="1" ht="11.25">
      <c r="B607" s="163"/>
      <c r="D607" s="144" t="s">
        <v>143</v>
      </c>
      <c r="E607" s="164" t="s">
        <v>1</v>
      </c>
      <c r="F607" s="165" t="s">
        <v>152</v>
      </c>
      <c r="H607" s="166">
        <v>2.4049999999999998</v>
      </c>
      <c r="I607" s="167"/>
      <c r="L607" s="163"/>
      <c r="M607" s="168"/>
      <c r="T607" s="169"/>
      <c r="AT607" s="164" t="s">
        <v>143</v>
      </c>
      <c r="AU607" s="164" t="s">
        <v>90</v>
      </c>
      <c r="AV607" s="14" t="s">
        <v>137</v>
      </c>
      <c r="AW607" s="14" t="s">
        <v>36</v>
      </c>
      <c r="AX607" s="14" t="s">
        <v>88</v>
      </c>
      <c r="AY607" s="164" t="s">
        <v>130</v>
      </c>
    </row>
    <row r="608" spans="2:65" s="1" customFormat="1" ht="24.2" customHeight="1">
      <c r="B608" s="31"/>
      <c r="C608" s="131" t="s">
        <v>453</v>
      </c>
      <c r="D608" s="131" t="s">
        <v>132</v>
      </c>
      <c r="E608" s="132" t="s">
        <v>1153</v>
      </c>
      <c r="F608" s="133" t="s">
        <v>1154</v>
      </c>
      <c r="G608" s="134" t="s">
        <v>257</v>
      </c>
      <c r="H608" s="135">
        <v>32.286000000000001</v>
      </c>
      <c r="I608" s="136"/>
      <c r="J608" s="137">
        <f>ROUND(I608*H608,2)</f>
        <v>0</v>
      </c>
      <c r="K608" s="133" t="s">
        <v>136</v>
      </c>
      <c r="L608" s="31"/>
      <c r="M608" s="138" t="s">
        <v>1</v>
      </c>
      <c r="N608" s="139" t="s">
        <v>45</v>
      </c>
      <c r="P608" s="140">
        <f>O608*H608</f>
        <v>0</v>
      </c>
      <c r="Q608" s="140">
        <v>0</v>
      </c>
      <c r="R608" s="140">
        <f>Q608*H608</f>
        <v>0</v>
      </c>
      <c r="S608" s="140">
        <v>0</v>
      </c>
      <c r="T608" s="141">
        <f>S608*H608</f>
        <v>0</v>
      </c>
      <c r="AR608" s="142" t="s">
        <v>137</v>
      </c>
      <c r="AT608" s="142" t="s">
        <v>132</v>
      </c>
      <c r="AU608" s="142" t="s">
        <v>90</v>
      </c>
      <c r="AY608" s="16" t="s">
        <v>130</v>
      </c>
      <c r="BE608" s="143">
        <f>IF(N608="základní",J608,0)</f>
        <v>0</v>
      </c>
      <c r="BF608" s="143">
        <f>IF(N608="snížená",J608,0)</f>
        <v>0</v>
      </c>
      <c r="BG608" s="143">
        <f>IF(N608="zákl. přenesená",J608,0)</f>
        <v>0</v>
      </c>
      <c r="BH608" s="143">
        <f>IF(N608="sníž. přenesená",J608,0)</f>
        <v>0</v>
      </c>
      <c r="BI608" s="143">
        <f>IF(N608="nulová",J608,0)</f>
        <v>0</v>
      </c>
      <c r="BJ608" s="16" t="s">
        <v>88</v>
      </c>
      <c r="BK608" s="143">
        <f>ROUND(I608*H608,2)</f>
        <v>0</v>
      </c>
      <c r="BL608" s="16" t="s">
        <v>137</v>
      </c>
      <c r="BM608" s="142" t="s">
        <v>1155</v>
      </c>
    </row>
    <row r="609" spans="2:51" s="1" customFormat="1" ht="29.25">
      <c r="B609" s="31"/>
      <c r="D609" s="144" t="s">
        <v>139</v>
      </c>
      <c r="F609" s="145" t="s">
        <v>1156</v>
      </c>
      <c r="I609" s="146"/>
      <c r="L609" s="31"/>
      <c r="M609" s="147"/>
      <c r="T609" s="55"/>
      <c r="AT609" s="16" t="s">
        <v>139</v>
      </c>
      <c r="AU609" s="16" t="s">
        <v>90</v>
      </c>
    </row>
    <row r="610" spans="2:51" s="1" customFormat="1" ht="11.25">
      <c r="B610" s="31"/>
      <c r="D610" s="148" t="s">
        <v>141</v>
      </c>
      <c r="F610" s="149" t="s">
        <v>1157</v>
      </c>
      <c r="I610" s="146"/>
      <c r="L610" s="31"/>
      <c r="M610" s="147"/>
      <c r="T610" s="55"/>
      <c r="AT610" s="16" t="s">
        <v>141</v>
      </c>
      <c r="AU610" s="16" t="s">
        <v>90</v>
      </c>
    </row>
    <row r="611" spans="2:51" s="12" customFormat="1" ht="11.25">
      <c r="B611" s="150"/>
      <c r="D611" s="144" t="s">
        <v>143</v>
      </c>
      <c r="E611" s="151" t="s">
        <v>1</v>
      </c>
      <c r="F611" s="152" t="s">
        <v>941</v>
      </c>
      <c r="H611" s="151" t="s">
        <v>1</v>
      </c>
      <c r="I611" s="153"/>
      <c r="L611" s="150"/>
      <c r="M611" s="154"/>
      <c r="T611" s="155"/>
      <c r="AT611" s="151" t="s">
        <v>143</v>
      </c>
      <c r="AU611" s="151" t="s">
        <v>90</v>
      </c>
      <c r="AV611" s="12" t="s">
        <v>88</v>
      </c>
      <c r="AW611" s="12" t="s">
        <v>36</v>
      </c>
      <c r="AX611" s="12" t="s">
        <v>80</v>
      </c>
      <c r="AY611" s="151" t="s">
        <v>130</v>
      </c>
    </row>
    <row r="612" spans="2:51" s="12" customFormat="1" ht="11.25">
      <c r="B612" s="150"/>
      <c r="D612" s="144" t="s">
        <v>143</v>
      </c>
      <c r="E612" s="151" t="s">
        <v>1</v>
      </c>
      <c r="F612" s="152" t="s">
        <v>942</v>
      </c>
      <c r="H612" s="151" t="s">
        <v>1</v>
      </c>
      <c r="I612" s="153"/>
      <c r="L612" s="150"/>
      <c r="M612" s="154"/>
      <c r="T612" s="155"/>
      <c r="AT612" s="151" t="s">
        <v>143</v>
      </c>
      <c r="AU612" s="151" t="s">
        <v>90</v>
      </c>
      <c r="AV612" s="12" t="s">
        <v>88</v>
      </c>
      <c r="AW612" s="12" t="s">
        <v>36</v>
      </c>
      <c r="AX612" s="12" t="s">
        <v>80</v>
      </c>
      <c r="AY612" s="151" t="s">
        <v>130</v>
      </c>
    </row>
    <row r="613" spans="2:51" s="13" customFormat="1" ht="11.25">
      <c r="B613" s="156"/>
      <c r="D613" s="144" t="s">
        <v>143</v>
      </c>
      <c r="E613" s="157" t="s">
        <v>1</v>
      </c>
      <c r="F613" s="158" t="s">
        <v>1158</v>
      </c>
      <c r="H613" s="159">
        <v>1.369</v>
      </c>
      <c r="I613" s="160"/>
      <c r="L613" s="156"/>
      <c r="M613" s="161"/>
      <c r="T613" s="162"/>
      <c r="AT613" s="157" t="s">
        <v>143</v>
      </c>
      <c r="AU613" s="157" t="s">
        <v>90</v>
      </c>
      <c r="AV613" s="13" t="s">
        <v>90</v>
      </c>
      <c r="AW613" s="13" t="s">
        <v>36</v>
      </c>
      <c r="AX613" s="13" t="s">
        <v>80</v>
      </c>
      <c r="AY613" s="157" t="s">
        <v>130</v>
      </c>
    </row>
    <row r="614" spans="2:51" s="12" customFormat="1" ht="11.25">
      <c r="B614" s="150"/>
      <c r="D614" s="144" t="s">
        <v>143</v>
      </c>
      <c r="E614" s="151" t="s">
        <v>1</v>
      </c>
      <c r="F614" s="152" t="s">
        <v>944</v>
      </c>
      <c r="H614" s="151" t="s">
        <v>1</v>
      </c>
      <c r="I614" s="153"/>
      <c r="L614" s="150"/>
      <c r="M614" s="154"/>
      <c r="T614" s="155"/>
      <c r="AT614" s="151" t="s">
        <v>143</v>
      </c>
      <c r="AU614" s="151" t="s">
        <v>90</v>
      </c>
      <c r="AV614" s="12" t="s">
        <v>88</v>
      </c>
      <c r="AW614" s="12" t="s">
        <v>36</v>
      </c>
      <c r="AX614" s="12" t="s">
        <v>80</v>
      </c>
      <c r="AY614" s="151" t="s">
        <v>130</v>
      </c>
    </row>
    <row r="615" spans="2:51" s="13" customFormat="1" ht="11.25">
      <c r="B615" s="156"/>
      <c r="D615" s="144" t="s">
        <v>143</v>
      </c>
      <c r="E615" s="157" t="s">
        <v>1</v>
      </c>
      <c r="F615" s="158" t="s">
        <v>1159</v>
      </c>
      <c r="H615" s="159">
        <v>4.3259999999999996</v>
      </c>
      <c r="I615" s="160"/>
      <c r="L615" s="156"/>
      <c r="M615" s="161"/>
      <c r="T615" s="162"/>
      <c r="AT615" s="157" t="s">
        <v>143</v>
      </c>
      <c r="AU615" s="157" t="s">
        <v>90</v>
      </c>
      <c r="AV615" s="13" t="s">
        <v>90</v>
      </c>
      <c r="AW615" s="13" t="s">
        <v>36</v>
      </c>
      <c r="AX615" s="13" t="s">
        <v>80</v>
      </c>
      <c r="AY615" s="157" t="s">
        <v>130</v>
      </c>
    </row>
    <row r="616" spans="2:51" s="12" customFormat="1" ht="11.25">
      <c r="B616" s="150"/>
      <c r="D616" s="144" t="s">
        <v>143</v>
      </c>
      <c r="E616" s="151" t="s">
        <v>1</v>
      </c>
      <c r="F616" s="152" t="s">
        <v>946</v>
      </c>
      <c r="H616" s="151" t="s">
        <v>1</v>
      </c>
      <c r="I616" s="153"/>
      <c r="L616" s="150"/>
      <c r="M616" s="154"/>
      <c r="T616" s="155"/>
      <c r="AT616" s="151" t="s">
        <v>143</v>
      </c>
      <c r="AU616" s="151" t="s">
        <v>90</v>
      </c>
      <c r="AV616" s="12" t="s">
        <v>88</v>
      </c>
      <c r="AW616" s="12" t="s">
        <v>36</v>
      </c>
      <c r="AX616" s="12" t="s">
        <v>80</v>
      </c>
      <c r="AY616" s="151" t="s">
        <v>130</v>
      </c>
    </row>
    <row r="617" spans="2:51" s="13" customFormat="1" ht="11.25">
      <c r="B617" s="156"/>
      <c r="D617" s="144" t="s">
        <v>143</v>
      </c>
      <c r="E617" s="157" t="s">
        <v>1</v>
      </c>
      <c r="F617" s="158" t="s">
        <v>1160</v>
      </c>
      <c r="H617" s="159">
        <v>9.5470000000000006</v>
      </c>
      <c r="I617" s="160"/>
      <c r="L617" s="156"/>
      <c r="M617" s="161"/>
      <c r="T617" s="162"/>
      <c r="AT617" s="157" t="s">
        <v>143</v>
      </c>
      <c r="AU617" s="157" t="s">
        <v>90</v>
      </c>
      <c r="AV617" s="13" t="s">
        <v>90</v>
      </c>
      <c r="AW617" s="13" t="s">
        <v>36</v>
      </c>
      <c r="AX617" s="13" t="s">
        <v>80</v>
      </c>
      <c r="AY617" s="157" t="s">
        <v>130</v>
      </c>
    </row>
    <row r="618" spans="2:51" s="12" customFormat="1" ht="11.25">
      <c r="B618" s="150"/>
      <c r="D618" s="144" t="s">
        <v>143</v>
      </c>
      <c r="E618" s="151" t="s">
        <v>1</v>
      </c>
      <c r="F618" s="152" t="s">
        <v>948</v>
      </c>
      <c r="H618" s="151" t="s">
        <v>1</v>
      </c>
      <c r="I618" s="153"/>
      <c r="L618" s="150"/>
      <c r="M618" s="154"/>
      <c r="T618" s="155"/>
      <c r="AT618" s="151" t="s">
        <v>143</v>
      </c>
      <c r="AU618" s="151" t="s">
        <v>90</v>
      </c>
      <c r="AV618" s="12" t="s">
        <v>88</v>
      </c>
      <c r="AW618" s="12" t="s">
        <v>36</v>
      </c>
      <c r="AX618" s="12" t="s">
        <v>80</v>
      </c>
      <c r="AY618" s="151" t="s">
        <v>130</v>
      </c>
    </row>
    <row r="619" spans="2:51" s="13" customFormat="1" ht="11.25">
      <c r="B619" s="156"/>
      <c r="D619" s="144" t="s">
        <v>143</v>
      </c>
      <c r="E619" s="157" t="s">
        <v>1</v>
      </c>
      <c r="F619" s="158" t="s">
        <v>1161</v>
      </c>
      <c r="H619" s="159">
        <v>2.8340000000000001</v>
      </c>
      <c r="I619" s="160"/>
      <c r="L619" s="156"/>
      <c r="M619" s="161"/>
      <c r="T619" s="162"/>
      <c r="AT619" s="157" t="s">
        <v>143</v>
      </c>
      <c r="AU619" s="157" t="s">
        <v>90</v>
      </c>
      <c r="AV619" s="13" t="s">
        <v>90</v>
      </c>
      <c r="AW619" s="13" t="s">
        <v>36</v>
      </c>
      <c r="AX619" s="13" t="s">
        <v>80</v>
      </c>
      <c r="AY619" s="157" t="s">
        <v>130</v>
      </c>
    </row>
    <row r="620" spans="2:51" s="12" customFormat="1" ht="11.25">
      <c r="B620" s="150"/>
      <c r="D620" s="144" t="s">
        <v>143</v>
      </c>
      <c r="E620" s="151" t="s">
        <v>1</v>
      </c>
      <c r="F620" s="152" t="s">
        <v>950</v>
      </c>
      <c r="H620" s="151" t="s">
        <v>1</v>
      </c>
      <c r="I620" s="153"/>
      <c r="L620" s="150"/>
      <c r="M620" s="154"/>
      <c r="T620" s="155"/>
      <c r="AT620" s="151" t="s">
        <v>143</v>
      </c>
      <c r="AU620" s="151" t="s">
        <v>90</v>
      </c>
      <c r="AV620" s="12" t="s">
        <v>88</v>
      </c>
      <c r="AW620" s="12" t="s">
        <v>36</v>
      </c>
      <c r="AX620" s="12" t="s">
        <v>80</v>
      </c>
      <c r="AY620" s="151" t="s">
        <v>130</v>
      </c>
    </row>
    <row r="621" spans="2:51" s="12" customFormat="1" ht="11.25">
      <c r="B621" s="150"/>
      <c r="D621" s="144" t="s">
        <v>143</v>
      </c>
      <c r="E621" s="151" t="s">
        <v>1</v>
      </c>
      <c r="F621" s="152" t="s">
        <v>1162</v>
      </c>
      <c r="H621" s="151" t="s">
        <v>1</v>
      </c>
      <c r="I621" s="153"/>
      <c r="L621" s="150"/>
      <c r="M621" s="154"/>
      <c r="T621" s="155"/>
      <c r="AT621" s="151" t="s">
        <v>143</v>
      </c>
      <c r="AU621" s="151" t="s">
        <v>90</v>
      </c>
      <c r="AV621" s="12" t="s">
        <v>88</v>
      </c>
      <c r="AW621" s="12" t="s">
        <v>36</v>
      </c>
      <c r="AX621" s="12" t="s">
        <v>80</v>
      </c>
      <c r="AY621" s="151" t="s">
        <v>130</v>
      </c>
    </row>
    <row r="622" spans="2:51" s="13" customFormat="1" ht="11.25">
      <c r="B622" s="156"/>
      <c r="D622" s="144" t="s">
        <v>143</v>
      </c>
      <c r="E622" s="157" t="s">
        <v>1</v>
      </c>
      <c r="F622" s="158" t="s">
        <v>1163</v>
      </c>
      <c r="H622" s="159">
        <v>4.9400000000000004</v>
      </c>
      <c r="I622" s="160"/>
      <c r="L622" s="156"/>
      <c r="M622" s="161"/>
      <c r="T622" s="162"/>
      <c r="AT622" s="157" t="s">
        <v>143</v>
      </c>
      <c r="AU622" s="157" t="s">
        <v>90</v>
      </c>
      <c r="AV622" s="13" t="s">
        <v>90</v>
      </c>
      <c r="AW622" s="13" t="s">
        <v>36</v>
      </c>
      <c r="AX622" s="13" t="s">
        <v>80</v>
      </c>
      <c r="AY622" s="157" t="s">
        <v>130</v>
      </c>
    </row>
    <row r="623" spans="2:51" s="12" customFormat="1" ht="11.25">
      <c r="B623" s="150"/>
      <c r="D623" s="144" t="s">
        <v>143</v>
      </c>
      <c r="E623" s="151" t="s">
        <v>1</v>
      </c>
      <c r="F623" s="152" t="s">
        <v>995</v>
      </c>
      <c r="H623" s="151" t="s">
        <v>1</v>
      </c>
      <c r="I623" s="153"/>
      <c r="L623" s="150"/>
      <c r="M623" s="154"/>
      <c r="T623" s="155"/>
      <c r="AT623" s="151" t="s">
        <v>143</v>
      </c>
      <c r="AU623" s="151" t="s">
        <v>90</v>
      </c>
      <c r="AV623" s="12" t="s">
        <v>88</v>
      </c>
      <c r="AW623" s="12" t="s">
        <v>36</v>
      </c>
      <c r="AX623" s="12" t="s">
        <v>80</v>
      </c>
      <c r="AY623" s="151" t="s">
        <v>130</v>
      </c>
    </row>
    <row r="624" spans="2:51" s="13" customFormat="1" ht="11.25">
      <c r="B624" s="156"/>
      <c r="D624" s="144" t="s">
        <v>143</v>
      </c>
      <c r="E624" s="157" t="s">
        <v>1</v>
      </c>
      <c r="F624" s="158" t="s">
        <v>1164</v>
      </c>
      <c r="H624" s="159">
        <v>2.0139999999999998</v>
      </c>
      <c r="I624" s="160"/>
      <c r="L624" s="156"/>
      <c r="M624" s="161"/>
      <c r="T624" s="162"/>
      <c r="AT624" s="157" t="s">
        <v>143</v>
      </c>
      <c r="AU624" s="157" t="s">
        <v>90</v>
      </c>
      <c r="AV624" s="13" t="s">
        <v>90</v>
      </c>
      <c r="AW624" s="13" t="s">
        <v>36</v>
      </c>
      <c r="AX624" s="13" t="s">
        <v>80</v>
      </c>
      <c r="AY624" s="157" t="s">
        <v>130</v>
      </c>
    </row>
    <row r="625" spans="2:65" s="12" customFormat="1" ht="11.25">
      <c r="B625" s="150"/>
      <c r="D625" s="144" t="s">
        <v>143</v>
      </c>
      <c r="E625" s="151" t="s">
        <v>1</v>
      </c>
      <c r="F625" s="152" t="s">
        <v>997</v>
      </c>
      <c r="H625" s="151" t="s">
        <v>1</v>
      </c>
      <c r="I625" s="153"/>
      <c r="L625" s="150"/>
      <c r="M625" s="154"/>
      <c r="T625" s="155"/>
      <c r="AT625" s="151" t="s">
        <v>143</v>
      </c>
      <c r="AU625" s="151" t="s">
        <v>90</v>
      </c>
      <c r="AV625" s="12" t="s">
        <v>88</v>
      </c>
      <c r="AW625" s="12" t="s">
        <v>36</v>
      </c>
      <c r="AX625" s="12" t="s">
        <v>80</v>
      </c>
      <c r="AY625" s="151" t="s">
        <v>130</v>
      </c>
    </row>
    <row r="626" spans="2:65" s="13" customFormat="1" ht="11.25">
      <c r="B626" s="156"/>
      <c r="D626" s="144" t="s">
        <v>143</v>
      </c>
      <c r="E626" s="157" t="s">
        <v>1</v>
      </c>
      <c r="F626" s="158" t="s">
        <v>1165</v>
      </c>
      <c r="H626" s="159">
        <v>3.6579999999999999</v>
      </c>
      <c r="I626" s="160"/>
      <c r="L626" s="156"/>
      <c r="M626" s="161"/>
      <c r="T626" s="162"/>
      <c r="AT626" s="157" t="s">
        <v>143</v>
      </c>
      <c r="AU626" s="157" t="s">
        <v>90</v>
      </c>
      <c r="AV626" s="13" t="s">
        <v>90</v>
      </c>
      <c r="AW626" s="13" t="s">
        <v>36</v>
      </c>
      <c r="AX626" s="13" t="s">
        <v>80</v>
      </c>
      <c r="AY626" s="157" t="s">
        <v>130</v>
      </c>
    </row>
    <row r="627" spans="2:65" s="12" customFormat="1" ht="11.25">
      <c r="B627" s="150"/>
      <c r="D627" s="144" t="s">
        <v>143</v>
      </c>
      <c r="E627" s="151" t="s">
        <v>1</v>
      </c>
      <c r="F627" s="152" t="s">
        <v>999</v>
      </c>
      <c r="H627" s="151" t="s">
        <v>1</v>
      </c>
      <c r="I627" s="153"/>
      <c r="L627" s="150"/>
      <c r="M627" s="154"/>
      <c r="T627" s="155"/>
      <c r="AT627" s="151" t="s">
        <v>143</v>
      </c>
      <c r="AU627" s="151" t="s">
        <v>90</v>
      </c>
      <c r="AV627" s="12" t="s">
        <v>88</v>
      </c>
      <c r="AW627" s="12" t="s">
        <v>36</v>
      </c>
      <c r="AX627" s="12" t="s">
        <v>80</v>
      </c>
      <c r="AY627" s="151" t="s">
        <v>130</v>
      </c>
    </row>
    <row r="628" spans="2:65" s="13" customFormat="1" ht="11.25">
      <c r="B628" s="156"/>
      <c r="D628" s="144" t="s">
        <v>143</v>
      </c>
      <c r="E628" s="157" t="s">
        <v>1</v>
      </c>
      <c r="F628" s="158" t="s">
        <v>1166</v>
      </c>
      <c r="H628" s="159">
        <v>2.9980000000000002</v>
      </c>
      <c r="I628" s="160"/>
      <c r="L628" s="156"/>
      <c r="M628" s="161"/>
      <c r="T628" s="162"/>
      <c r="AT628" s="157" t="s">
        <v>143</v>
      </c>
      <c r="AU628" s="157" t="s">
        <v>90</v>
      </c>
      <c r="AV628" s="13" t="s">
        <v>90</v>
      </c>
      <c r="AW628" s="13" t="s">
        <v>36</v>
      </c>
      <c r="AX628" s="13" t="s">
        <v>80</v>
      </c>
      <c r="AY628" s="157" t="s">
        <v>130</v>
      </c>
    </row>
    <row r="629" spans="2:65" s="12" customFormat="1" ht="11.25">
      <c r="B629" s="150"/>
      <c r="D629" s="144" t="s">
        <v>143</v>
      </c>
      <c r="E629" s="151" t="s">
        <v>1</v>
      </c>
      <c r="F629" s="152" t="s">
        <v>952</v>
      </c>
      <c r="H629" s="151" t="s">
        <v>1</v>
      </c>
      <c r="I629" s="153"/>
      <c r="L629" s="150"/>
      <c r="M629" s="154"/>
      <c r="T629" s="155"/>
      <c r="AT629" s="151" t="s">
        <v>143</v>
      </c>
      <c r="AU629" s="151" t="s">
        <v>90</v>
      </c>
      <c r="AV629" s="12" t="s">
        <v>88</v>
      </c>
      <c r="AW629" s="12" t="s">
        <v>36</v>
      </c>
      <c r="AX629" s="12" t="s">
        <v>80</v>
      </c>
      <c r="AY629" s="151" t="s">
        <v>130</v>
      </c>
    </row>
    <row r="630" spans="2:65" s="13" customFormat="1" ht="11.25">
      <c r="B630" s="156"/>
      <c r="D630" s="144" t="s">
        <v>143</v>
      </c>
      <c r="E630" s="157" t="s">
        <v>1</v>
      </c>
      <c r="F630" s="158" t="s">
        <v>1167</v>
      </c>
      <c r="H630" s="159">
        <v>0.6</v>
      </c>
      <c r="I630" s="160"/>
      <c r="L630" s="156"/>
      <c r="M630" s="161"/>
      <c r="T630" s="162"/>
      <c r="AT630" s="157" t="s">
        <v>143</v>
      </c>
      <c r="AU630" s="157" t="s">
        <v>90</v>
      </c>
      <c r="AV630" s="13" t="s">
        <v>90</v>
      </c>
      <c r="AW630" s="13" t="s">
        <v>36</v>
      </c>
      <c r="AX630" s="13" t="s">
        <v>80</v>
      </c>
      <c r="AY630" s="157" t="s">
        <v>130</v>
      </c>
    </row>
    <row r="631" spans="2:65" s="14" customFormat="1" ht="11.25">
      <c r="B631" s="163"/>
      <c r="D631" s="144" t="s">
        <v>143</v>
      </c>
      <c r="E631" s="164" t="s">
        <v>1</v>
      </c>
      <c r="F631" s="165" t="s">
        <v>152</v>
      </c>
      <c r="H631" s="166">
        <v>32.286000000000001</v>
      </c>
      <c r="I631" s="167"/>
      <c r="L631" s="163"/>
      <c r="M631" s="168"/>
      <c r="T631" s="169"/>
      <c r="AT631" s="164" t="s">
        <v>143</v>
      </c>
      <c r="AU631" s="164" t="s">
        <v>90</v>
      </c>
      <c r="AV631" s="14" t="s">
        <v>137</v>
      </c>
      <c r="AW631" s="14" t="s">
        <v>36</v>
      </c>
      <c r="AX631" s="14" t="s">
        <v>88</v>
      </c>
      <c r="AY631" s="164" t="s">
        <v>130</v>
      </c>
    </row>
    <row r="632" spans="2:65" s="1" customFormat="1" ht="33" customHeight="1">
      <c r="B632" s="31"/>
      <c r="C632" s="131" t="s">
        <v>459</v>
      </c>
      <c r="D632" s="131" t="s">
        <v>132</v>
      </c>
      <c r="E632" s="132" t="s">
        <v>1168</v>
      </c>
      <c r="F632" s="133" t="s">
        <v>1169</v>
      </c>
      <c r="G632" s="134" t="s">
        <v>135</v>
      </c>
      <c r="H632" s="135">
        <v>45.4</v>
      </c>
      <c r="I632" s="136"/>
      <c r="J632" s="137">
        <f>ROUND(I632*H632,2)</f>
        <v>0</v>
      </c>
      <c r="K632" s="133" t="s">
        <v>136</v>
      </c>
      <c r="L632" s="31"/>
      <c r="M632" s="138" t="s">
        <v>1</v>
      </c>
      <c r="N632" s="139" t="s">
        <v>45</v>
      </c>
      <c r="P632" s="140">
        <f>O632*H632</f>
        <v>0</v>
      </c>
      <c r="Q632" s="140">
        <v>7.8799999999999999E-3</v>
      </c>
      <c r="R632" s="140">
        <f>Q632*H632</f>
        <v>0.35775199999999996</v>
      </c>
      <c r="S632" s="140">
        <v>0</v>
      </c>
      <c r="T632" s="141">
        <f>S632*H632</f>
        <v>0</v>
      </c>
      <c r="AR632" s="142" t="s">
        <v>137</v>
      </c>
      <c r="AT632" s="142" t="s">
        <v>132</v>
      </c>
      <c r="AU632" s="142" t="s">
        <v>90</v>
      </c>
      <c r="AY632" s="16" t="s">
        <v>130</v>
      </c>
      <c r="BE632" s="143">
        <f>IF(N632="základní",J632,0)</f>
        <v>0</v>
      </c>
      <c r="BF632" s="143">
        <f>IF(N632="snížená",J632,0)</f>
        <v>0</v>
      </c>
      <c r="BG632" s="143">
        <f>IF(N632="zákl. přenesená",J632,0)</f>
        <v>0</v>
      </c>
      <c r="BH632" s="143">
        <f>IF(N632="sníž. přenesená",J632,0)</f>
        <v>0</v>
      </c>
      <c r="BI632" s="143">
        <f>IF(N632="nulová",J632,0)</f>
        <v>0</v>
      </c>
      <c r="BJ632" s="16" t="s">
        <v>88</v>
      </c>
      <c r="BK632" s="143">
        <f>ROUND(I632*H632,2)</f>
        <v>0</v>
      </c>
      <c r="BL632" s="16" t="s">
        <v>137</v>
      </c>
      <c r="BM632" s="142" t="s">
        <v>1170</v>
      </c>
    </row>
    <row r="633" spans="2:65" s="1" customFormat="1" ht="29.25">
      <c r="B633" s="31"/>
      <c r="D633" s="144" t="s">
        <v>139</v>
      </c>
      <c r="F633" s="145" t="s">
        <v>1171</v>
      </c>
      <c r="I633" s="146"/>
      <c r="L633" s="31"/>
      <c r="M633" s="147"/>
      <c r="T633" s="55"/>
      <c r="AT633" s="16" t="s">
        <v>139</v>
      </c>
      <c r="AU633" s="16" t="s">
        <v>90</v>
      </c>
    </row>
    <row r="634" spans="2:65" s="1" customFormat="1" ht="11.25">
      <c r="B634" s="31"/>
      <c r="D634" s="148" t="s">
        <v>141</v>
      </c>
      <c r="F634" s="149" t="s">
        <v>1172</v>
      </c>
      <c r="I634" s="146"/>
      <c r="L634" s="31"/>
      <c r="M634" s="147"/>
      <c r="T634" s="55"/>
      <c r="AT634" s="16" t="s">
        <v>141</v>
      </c>
      <c r="AU634" s="16" t="s">
        <v>90</v>
      </c>
    </row>
    <row r="635" spans="2:65" s="12" customFormat="1" ht="11.25">
      <c r="B635" s="150"/>
      <c r="D635" s="144" t="s">
        <v>143</v>
      </c>
      <c r="E635" s="151" t="s">
        <v>1</v>
      </c>
      <c r="F635" s="152" t="s">
        <v>941</v>
      </c>
      <c r="H635" s="151" t="s">
        <v>1</v>
      </c>
      <c r="I635" s="153"/>
      <c r="L635" s="150"/>
      <c r="M635" s="154"/>
      <c r="T635" s="155"/>
      <c r="AT635" s="151" t="s">
        <v>143</v>
      </c>
      <c r="AU635" s="151" t="s">
        <v>90</v>
      </c>
      <c r="AV635" s="12" t="s">
        <v>88</v>
      </c>
      <c r="AW635" s="12" t="s">
        <v>36</v>
      </c>
      <c r="AX635" s="12" t="s">
        <v>80</v>
      </c>
      <c r="AY635" s="151" t="s">
        <v>130</v>
      </c>
    </row>
    <row r="636" spans="2:65" s="12" customFormat="1" ht="11.25">
      <c r="B636" s="150"/>
      <c r="D636" s="144" t="s">
        <v>143</v>
      </c>
      <c r="E636" s="151" t="s">
        <v>1</v>
      </c>
      <c r="F636" s="152" t="s">
        <v>942</v>
      </c>
      <c r="H636" s="151" t="s">
        <v>1</v>
      </c>
      <c r="I636" s="153"/>
      <c r="L636" s="150"/>
      <c r="M636" s="154"/>
      <c r="T636" s="155"/>
      <c r="AT636" s="151" t="s">
        <v>143</v>
      </c>
      <c r="AU636" s="151" t="s">
        <v>90</v>
      </c>
      <c r="AV636" s="12" t="s">
        <v>88</v>
      </c>
      <c r="AW636" s="12" t="s">
        <v>36</v>
      </c>
      <c r="AX636" s="12" t="s">
        <v>80</v>
      </c>
      <c r="AY636" s="151" t="s">
        <v>130</v>
      </c>
    </row>
    <row r="637" spans="2:65" s="13" customFormat="1" ht="11.25">
      <c r="B637" s="156"/>
      <c r="D637" s="144" t="s">
        <v>143</v>
      </c>
      <c r="E637" s="157" t="s">
        <v>1</v>
      </c>
      <c r="F637" s="158" t="s">
        <v>1173</v>
      </c>
      <c r="H637" s="159">
        <v>2.4</v>
      </c>
      <c r="I637" s="160"/>
      <c r="L637" s="156"/>
      <c r="M637" s="161"/>
      <c r="T637" s="162"/>
      <c r="AT637" s="157" t="s">
        <v>143</v>
      </c>
      <c r="AU637" s="157" t="s">
        <v>90</v>
      </c>
      <c r="AV637" s="13" t="s">
        <v>90</v>
      </c>
      <c r="AW637" s="13" t="s">
        <v>36</v>
      </c>
      <c r="AX637" s="13" t="s">
        <v>80</v>
      </c>
      <c r="AY637" s="157" t="s">
        <v>130</v>
      </c>
    </row>
    <row r="638" spans="2:65" s="12" customFormat="1" ht="11.25">
      <c r="B638" s="150"/>
      <c r="D638" s="144" t="s">
        <v>143</v>
      </c>
      <c r="E638" s="151" t="s">
        <v>1</v>
      </c>
      <c r="F638" s="152" t="s">
        <v>944</v>
      </c>
      <c r="H638" s="151" t="s">
        <v>1</v>
      </c>
      <c r="I638" s="153"/>
      <c r="L638" s="150"/>
      <c r="M638" s="154"/>
      <c r="T638" s="155"/>
      <c r="AT638" s="151" t="s">
        <v>143</v>
      </c>
      <c r="AU638" s="151" t="s">
        <v>90</v>
      </c>
      <c r="AV638" s="12" t="s">
        <v>88</v>
      </c>
      <c r="AW638" s="12" t="s">
        <v>36</v>
      </c>
      <c r="AX638" s="12" t="s">
        <v>80</v>
      </c>
      <c r="AY638" s="151" t="s">
        <v>130</v>
      </c>
    </row>
    <row r="639" spans="2:65" s="13" customFormat="1" ht="11.25">
      <c r="B639" s="156"/>
      <c r="D639" s="144" t="s">
        <v>143</v>
      </c>
      <c r="E639" s="157" t="s">
        <v>1</v>
      </c>
      <c r="F639" s="158" t="s">
        <v>1174</v>
      </c>
      <c r="H639" s="159">
        <v>5.8</v>
      </c>
      <c r="I639" s="160"/>
      <c r="L639" s="156"/>
      <c r="M639" s="161"/>
      <c r="T639" s="162"/>
      <c r="AT639" s="157" t="s">
        <v>143</v>
      </c>
      <c r="AU639" s="157" t="s">
        <v>90</v>
      </c>
      <c r="AV639" s="13" t="s">
        <v>90</v>
      </c>
      <c r="AW639" s="13" t="s">
        <v>36</v>
      </c>
      <c r="AX639" s="13" t="s">
        <v>80</v>
      </c>
      <c r="AY639" s="157" t="s">
        <v>130</v>
      </c>
    </row>
    <row r="640" spans="2:65" s="12" customFormat="1" ht="11.25">
      <c r="B640" s="150"/>
      <c r="D640" s="144" t="s">
        <v>143</v>
      </c>
      <c r="E640" s="151" t="s">
        <v>1</v>
      </c>
      <c r="F640" s="152" t="s">
        <v>946</v>
      </c>
      <c r="H640" s="151" t="s">
        <v>1</v>
      </c>
      <c r="I640" s="153"/>
      <c r="L640" s="150"/>
      <c r="M640" s="154"/>
      <c r="T640" s="155"/>
      <c r="AT640" s="151" t="s">
        <v>143</v>
      </c>
      <c r="AU640" s="151" t="s">
        <v>90</v>
      </c>
      <c r="AV640" s="12" t="s">
        <v>88</v>
      </c>
      <c r="AW640" s="12" t="s">
        <v>36</v>
      </c>
      <c r="AX640" s="12" t="s">
        <v>80</v>
      </c>
      <c r="AY640" s="151" t="s">
        <v>130</v>
      </c>
    </row>
    <row r="641" spans="2:65" s="13" customFormat="1" ht="11.25">
      <c r="B641" s="156"/>
      <c r="D641" s="144" t="s">
        <v>143</v>
      </c>
      <c r="E641" s="157" t="s">
        <v>1</v>
      </c>
      <c r="F641" s="158" t="s">
        <v>1175</v>
      </c>
      <c r="H641" s="159">
        <v>12.8</v>
      </c>
      <c r="I641" s="160"/>
      <c r="L641" s="156"/>
      <c r="M641" s="161"/>
      <c r="T641" s="162"/>
      <c r="AT641" s="157" t="s">
        <v>143</v>
      </c>
      <c r="AU641" s="157" t="s">
        <v>90</v>
      </c>
      <c r="AV641" s="13" t="s">
        <v>90</v>
      </c>
      <c r="AW641" s="13" t="s">
        <v>36</v>
      </c>
      <c r="AX641" s="13" t="s">
        <v>80</v>
      </c>
      <c r="AY641" s="157" t="s">
        <v>130</v>
      </c>
    </row>
    <row r="642" spans="2:65" s="12" customFormat="1" ht="11.25">
      <c r="B642" s="150"/>
      <c r="D642" s="144" t="s">
        <v>143</v>
      </c>
      <c r="E642" s="151" t="s">
        <v>1</v>
      </c>
      <c r="F642" s="152" t="s">
        <v>948</v>
      </c>
      <c r="H642" s="151" t="s">
        <v>1</v>
      </c>
      <c r="I642" s="153"/>
      <c r="L642" s="150"/>
      <c r="M642" s="154"/>
      <c r="T642" s="155"/>
      <c r="AT642" s="151" t="s">
        <v>143</v>
      </c>
      <c r="AU642" s="151" t="s">
        <v>90</v>
      </c>
      <c r="AV642" s="12" t="s">
        <v>88</v>
      </c>
      <c r="AW642" s="12" t="s">
        <v>36</v>
      </c>
      <c r="AX642" s="12" t="s">
        <v>80</v>
      </c>
      <c r="AY642" s="151" t="s">
        <v>130</v>
      </c>
    </row>
    <row r="643" spans="2:65" s="13" customFormat="1" ht="11.25">
      <c r="B643" s="156"/>
      <c r="D643" s="144" t="s">
        <v>143</v>
      </c>
      <c r="E643" s="157" t="s">
        <v>1</v>
      </c>
      <c r="F643" s="158" t="s">
        <v>1176</v>
      </c>
      <c r="H643" s="159">
        <v>3.8</v>
      </c>
      <c r="I643" s="160"/>
      <c r="L643" s="156"/>
      <c r="M643" s="161"/>
      <c r="T643" s="162"/>
      <c r="AT643" s="157" t="s">
        <v>143</v>
      </c>
      <c r="AU643" s="157" t="s">
        <v>90</v>
      </c>
      <c r="AV643" s="13" t="s">
        <v>90</v>
      </c>
      <c r="AW643" s="13" t="s">
        <v>36</v>
      </c>
      <c r="AX643" s="13" t="s">
        <v>80</v>
      </c>
      <c r="AY643" s="157" t="s">
        <v>130</v>
      </c>
    </row>
    <row r="644" spans="2:65" s="12" customFormat="1" ht="11.25">
      <c r="B644" s="150"/>
      <c r="D644" s="144" t="s">
        <v>143</v>
      </c>
      <c r="E644" s="151" t="s">
        <v>1</v>
      </c>
      <c r="F644" s="152" t="s">
        <v>950</v>
      </c>
      <c r="H644" s="151" t="s">
        <v>1</v>
      </c>
      <c r="I644" s="153"/>
      <c r="L644" s="150"/>
      <c r="M644" s="154"/>
      <c r="T644" s="155"/>
      <c r="AT644" s="151" t="s">
        <v>143</v>
      </c>
      <c r="AU644" s="151" t="s">
        <v>90</v>
      </c>
      <c r="AV644" s="12" t="s">
        <v>88</v>
      </c>
      <c r="AW644" s="12" t="s">
        <v>36</v>
      </c>
      <c r="AX644" s="12" t="s">
        <v>80</v>
      </c>
      <c r="AY644" s="151" t="s">
        <v>130</v>
      </c>
    </row>
    <row r="645" spans="2:65" s="13" customFormat="1" ht="11.25">
      <c r="B645" s="156"/>
      <c r="D645" s="144" t="s">
        <v>143</v>
      </c>
      <c r="E645" s="157" t="s">
        <v>1</v>
      </c>
      <c r="F645" s="158" t="s">
        <v>1177</v>
      </c>
      <c r="H645" s="159">
        <v>14.2</v>
      </c>
      <c r="I645" s="160"/>
      <c r="L645" s="156"/>
      <c r="M645" s="161"/>
      <c r="T645" s="162"/>
      <c r="AT645" s="157" t="s">
        <v>143</v>
      </c>
      <c r="AU645" s="157" t="s">
        <v>90</v>
      </c>
      <c r="AV645" s="13" t="s">
        <v>90</v>
      </c>
      <c r="AW645" s="13" t="s">
        <v>36</v>
      </c>
      <c r="AX645" s="13" t="s">
        <v>80</v>
      </c>
      <c r="AY645" s="157" t="s">
        <v>130</v>
      </c>
    </row>
    <row r="646" spans="2:65" s="12" customFormat="1" ht="11.25">
      <c r="B646" s="150"/>
      <c r="D646" s="144" t="s">
        <v>143</v>
      </c>
      <c r="E646" s="151" t="s">
        <v>1</v>
      </c>
      <c r="F646" s="152" t="s">
        <v>952</v>
      </c>
      <c r="H646" s="151" t="s">
        <v>1</v>
      </c>
      <c r="I646" s="153"/>
      <c r="L646" s="150"/>
      <c r="M646" s="154"/>
      <c r="T646" s="155"/>
      <c r="AT646" s="151" t="s">
        <v>143</v>
      </c>
      <c r="AU646" s="151" t="s">
        <v>90</v>
      </c>
      <c r="AV646" s="12" t="s">
        <v>88</v>
      </c>
      <c r="AW646" s="12" t="s">
        <v>36</v>
      </c>
      <c r="AX646" s="12" t="s">
        <v>80</v>
      </c>
      <c r="AY646" s="151" t="s">
        <v>130</v>
      </c>
    </row>
    <row r="647" spans="2:65" s="13" customFormat="1" ht="11.25">
      <c r="B647" s="156"/>
      <c r="D647" s="144" t="s">
        <v>143</v>
      </c>
      <c r="E647" s="157" t="s">
        <v>1</v>
      </c>
      <c r="F647" s="158" t="s">
        <v>1178</v>
      </c>
      <c r="H647" s="159">
        <v>1</v>
      </c>
      <c r="I647" s="160"/>
      <c r="L647" s="156"/>
      <c r="M647" s="161"/>
      <c r="T647" s="162"/>
      <c r="AT647" s="157" t="s">
        <v>143</v>
      </c>
      <c r="AU647" s="157" t="s">
        <v>90</v>
      </c>
      <c r="AV647" s="13" t="s">
        <v>90</v>
      </c>
      <c r="AW647" s="13" t="s">
        <v>36</v>
      </c>
      <c r="AX647" s="13" t="s">
        <v>80</v>
      </c>
      <c r="AY647" s="157" t="s">
        <v>130</v>
      </c>
    </row>
    <row r="648" spans="2:65" s="12" customFormat="1" ht="11.25">
      <c r="B648" s="150"/>
      <c r="D648" s="144" t="s">
        <v>143</v>
      </c>
      <c r="E648" s="151" t="s">
        <v>1</v>
      </c>
      <c r="F648" s="152" t="s">
        <v>1151</v>
      </c>
      <c r="H648" s="151" t="s">
        <v>1</v>
      </c>
      <c r="I648" s="153"/>
      <c r="L648" s="150"/>
      <c r="M648" s="154"/>
      <c r="T648" s="155"/>
      <c r="AT648" s="151" t="s">
        <v>143</v>
      </c>
      <c r="AU648" s="151" t="s">
        <v>90</v>
      </c>
      <c r="AV648" s="12" t="s">
        <v>88</v>
      </c>
      <c r="AW648" s="12" t="s">
        <v>36</v>
      </c>
      <c r="AX648" s="12" t="s">
        <v>80</v>
      </c>
      <c r="AY648" s="151" t="s">
        <v>130</v>
      </c>
    </row>
    <row r="649" spans="2:65" s="13" customFormat="1" ht="11.25">
      <c r="B649" s="156"/>
      <c r="D649" s="144" t="s">
        <v>143</v>
      </c>
      <c r="E649" s="157" t="s">
        <v>1</v>
      </c>
      <c r="F649" s="158" t="s">
        <v>1179</v>
      </c>
      <c r="H649" s="159">
        <v>5.4</v>
      </c>
      <c r="I649" s="160"/>
      <c r="L649" s="156"/>
      <c r="M649" s="161"/>
      <c r="T649" s="162"/>
      <c r="AT649" s="157" t="s">
        <v>143</v>
      </c>
      <c r="AU649" s="157" t="s">
        <v>90</v>
      </c>
      <c r="AV649" s="13" t="s">
        <v>90</v>
      </c>
      <c r="AW649" s="13" t="s">
        <v>36</v>
      </c>
      <c r="AX649" s="13" t="s">
        <v>80</v>
      </c>
      <c r="AY649" s="157" t="s">
        <v>130</v>
      </c>
    </row>
    <row r="650" spans="2:65" s="14" customFormat="1" ht="11.25">
      <c r="B650" s="163"/>
      <c r="D650" s="144" t="s">
        <v>143</v>
      </c>
      <c r="E650" s="164" t="s">
        <v>1</v>
      </c>
      <c r="F650" s="165" t="s">
        <v>152</v>
      </c>
      <c r="H650" s="166">
        <v>45.4</v>
      </c>
      <c r="I650" s="167"/>
      <c r="L650" s="163"/>
      <c r="M650" s="168"/>
      <c r="T650" s="169"/>
      <c r="AT650" s="164" t="s">
        <v>143</v>
      </c>
      <c r="AU650" s="164" t="s">
        <v>90</v>
      </c>
      <c r="AV650" s="14" t="s">
        <v>137</v>
      </c>
      <c r="AW650" s="14" t="s">
        <v>36</v>
      </c>
      <c r="AX650" s="14" t="s">
        <v>88</v>
      </c>
      <c r="AY650" s="164" t="s">
        <v>130</v>
      </c>
    </row>
    <row r="651" spans="2:65" s="1" customFormat="1" ht="37.9" customHeight="1">
      <c r="B651" s="31"/>
      <c r="C651" s="131" t="s">
        <v>466</v>
      </c>
      <c r="D651" s="131" t="s">
        <v>132</v>
      </c>
      <c r="E651" s="132" t="s">
        <v>1180</v>
      </c>
      <c r="F651" s="133" t="s">
        <v>1181</v>
      </c>
      <c r="G651" s="134" t="s">
        <v>135</v>
      </c>
      <c r="H651" s="135">
        <v>45.4</v>
      </c>
      <c r="I651" s="136"/>
      <c r="J651" s="137">
        <f>ROUND(I651*H651,2)</f>
        <v>0</v>
      </c>
      <c r="K651" s="133" t="s">
        <v>136</v>
      </c>
      <c r="L651" s="31"/>
      <c r="M651" s="138" t="s">
        <v>1</v>
      </c>
      <c r="N651" s="139" t="s">
        <v>45</v>
      </c>
      <c r="P651" s="140">
        <f>O651*H651</f>
        <v>0</v>
      </c>
      <c r="Q651" s="140">
        <v>0</v>
      </c>
      <c r="R651" s="140">
        <f>Q651*H651</f>
        <v>0</v>
      </c>
      <c r="S651" s="140">
        <v>0</v>
      </c>
      <c r="T651" s="141">
        <f>S651*H651</f>
        <v>0</v>
      </c>
      <c r="AR651" s="142" t="s">
        <v>137</v>
      </c>
      <c r="AT651" s="142" t="s">
        <v>132</v>
      </c>
      <c r="AU651" s="142" t="s">
        <v>90</v>
      </c>
      <c r="AY651" s="16" t="s">
        <v>130</v>
      </c>
      <c r="BE651" s="143">
        <f>IF(N651="základní",J651,0)</f>
        <v>0</v>
      </c>
      <c r="BF651" s="143">
        <f>IF(N651="snížená",J651,0)</f>
        <v>0</v>
      </c>
      <c r="BG651" s="143">
        <f>IF(N651="zákl. přenesená",J651,0)</f>
        <v>0</v>
      </c>
      <c r="BH651" s="143">
        <f>IF(N651="sníž. přenesená",J651,0)</f>
        <v>0</v>
      </c>
      <c r="BI651" s="143">
        <f>IF(N651="nulová",J651,0)</f>
        <v>0</v>
      </c>
      <c r="BJ651" s="16" t="s">
        <v>88</v>
      </c>
      <c r="BK651" s="143">
        <f>ROUND(I651*H651,2)</f>
        <v>0</v>
      </c>
      <c r="BL651" s="16" t="s">
        <v>137</v>
      </c>
      <c r="BM651" s="142" t="s">
        <v>1182</v>
      </c>
    </row>
    <row r="652" spans="2:65" s="1" customFormat="1" ht="29.25">
      <c r="B652" s="31"/>
      <c r="D652" s="144" t="s">
        <v>139</v>
      </c>
      <c r="F652" s="145" t="s">
        <v>1183</v>
      </c>
      <c r="I652" s="146"/>
      <c r="L652" s="31"/>
      <c r="M652" s="147"/>
      <c r="T652" s="55"/>
      <c r="AT652" s="16" t="s">
        <v>139</v>
      </c>
      <c r="AU652" s="16" t="s">
        <v>90</v>
      </c>
    </row>
    <row r="653" spans="2:65" s="1" customFormat="1" ht="11.25">
      <c r="B653" s="31"/>
      <c r="D653" s="148" t="s">
        <v>141</v>
      </c>
      <c r="F653" s="149" t="s">
        <v>1184</v>
      </c>
      <c r="I653" s="146"/>
      <c r="L653" s="31"/>
      <c r="M653" s="147"/>
      <c r="T653" s="55"/>
      <c r="AT653" s="16" t="s">
        <v>141</v>
      </c>
      <c r="AU653" s="16" t="s">
        <v>90</v>
      </c>
    </row>
    <row r="654" spans="2:65" s="12" customFormat="1" ht="11.25">
      <c r="B654" s="150"/>
      <c r="D654" s="144" t="s">
        <v>143</v>
      </c>
      <c r="E654" s="151" t="s">
        <v>1</v>
      </c>
      <c r="F654" s="152" t="s">
        <v>941</v>
      </c>
      <c r="H654" s="151" t="s">
        <v>1</v>
      </c>
      <c r="I654" s="153"/>
      <c r="L654" s="150"/>
      <c r="M654" s="154"/>
      <c r="T654" s="155"/>
      <c r="AT654" s="151" t="s">
        <v>143</v>
      </c>
      <c r="AU654" s="151" t="s">
        <v>90</v>
      </c>
      <c r="AV654" s="12" t="s">
        <v>88</v>
      </c>
      <c r="AW654" s="12" t="s">
        <v>36</v>
      </c>
      <c r="AX654" s="12" t="s">
        <v>80</v>
      </c>
      <c r="AY654" s="151" t="s">
        <v>130</v>
      </c>
    </row>
    <row r="655" spans="2:65" s="12" customFormat="1" ht="11.25">
      <c r="B655" s="150"/>
      <c r="D655" s="144" t="s">
        <v>143</v>
      </c>
      <c r="E655" s="151" t="s">
        <v>1</v>
      </c>
      <c r="F655" s="152" t="s">
        <v>942</v>
      </c>
      <c r="H655" s="151" t="s">
        <v>1</v>
      </c>
      <c r="I655" s="153"/>
      <c r="L655" s="150"/>
      <c r="M655" s="154"/>
      <c r="T655" s="155"/>
      <c r="AT655" s="151" t="s">
        <v>143</v>
      </c>
      <c r="AU655" s="151" t="s">
        <v>90</v>
      </c>
      <c r="AV655" s="12" t="s">
        <v>88</v>
      </c>
      <c r="AW655" s="12" t="s">
        <v>36</v>
      </c>
      <c r="AX655" s="12" t="s">
        <v>80</v>
      </c>
      <c r="AY655" s="151" t="s">
        <v>130</v>
      </c>
    </row>
    <row r="656" spans="2:65" s="13" customFormat="1" ht="11.25">
      <c r="B656" s="156"/>
      <c r="D656" s="144" t="s">
        <v>143</v>
      </c>
      <c r="E656" s="157" t="s">
        <v>1</v>
      </c>
      <c r="F656" s="158" t="s">
        <v>1173</v>
      </c>
      <c r="H656" s="159">
        <v>2.4</v>
      </c>
      <c r="I656" s="160"/>
      <c r="L656" s="156"/>
      <c r="M656" s="161"/>
      <c r="T656" s="162"/>
      <c r="AT656" s="157" t="s">
        <v>143</v>
      </c>
      <c r="AU656" s="157" t="s">
        <v>90</v>
      </c>
      <c r="AV656" s="13" t="s">
        <v>90</v>
      </c>
      <c r="AW656" s="13" t="s">
        <v>36</v>
      </c>
      <c r="AX656" s="13" t="s">
        <v>80</v>
      </c>
      <c r="AY656" s="157" t="s">
        <v>130</v>
      </c>
    </row>
    <row r="657" spans="2:65" s="12" customFormat="1" ht="11.25">
      <c r="B657" s="150"/>
      <c r="D657" s="144" t="s">
        <v>143</v>
      </c>
      <c r="E657" s="151" t="s">
        <v>1</v>
      </c>
      <c r="F657" s="152" t="s">
        <v>944</v>
      </c>
      <c r="H657" s="151" t="s">
        <v>1</v>
      </c>
      <c r="I657" s="153"/>
      <c r="L657" s="150"/>
      <c r="M657" s="154"/>
      <c r="T657" s="155"/>
      <c r="AT657" s="151" t="s">
        <v>143</v>
      </c>
      <c r="AU657" s="151" t="s">
        <v>90</v>
      </c>
      <c r="AV657" s="12" t="s">
        <v>88</v>
      </c>
      <c r="AW657" s="12" t="s">
        <v>36</v>
      </c>
      <c r="AX657" s="12" t="s">
        <v>80</v>
      </c>
      <c r="AY657" s="151" t="s">
        <v>130</v>
      </c>
    </row>
    <row r="658" spans="2:65" s="13" customFormat="1" ht="11.25">
      <c r="B658" s="156"/>
      <c r="D658" s="144" t="s">
        <v>143</v>
      </c>
      <c r="E658" s="157" t="s">
        <v>1</v>
      </c>
      <c r="F658" s="158" t="s">
        <v>1174</v>
      </c>
      <c r="H658" s="159">
        <v>5.8</v>
      </c>
      <c r="I658" s="160"/>
      <c r="L658" s="156"/>
      <c r="M658" s="161"/>
      <c r="T658" s="162"/>
      <c r="AT658" s="157" t="s">
        <v>143</v>
      </c>
      <c r="AU658" s="157" t="s">
        <v>90</v>
      </c>
      <c r="AV658" s="13" t="s">
        <v>90</v>
      </c>
      <c r="AW658" s="13" t="s">
        <v>36</v>
      </c>
      <c r="AX658" s="13" t="s">
        <v>80</v>
      </c>
      <c r="AY658" s="157" t="s">
        <v>130</v>
      </c>
    </row>
    <row r="659" spans="2:65" s="12" customFormat="1" ht="11.25">
      <c r="B659" s="150"/>
      <c r="D659" s="144" t="s">
        <v>143</v>
      </c>
      <c r="E659" s="151" t="s">
        <v>1</v>
      </c>
      <c r="F659" s="152" t="s">
        <v>946</v>
      </c>
      <c r="H659" s="151" t="s">
        <v>1</v>
      </c>
      <c r="I659" s="153"/>
      <c r="L659" s="150"/>
      <c r="M659" s="154"/>
      <c r="T659" s="155"/>
      <c r="AT659" s="151" t="s">
        <v>143</v>
      </c>
      <c r="AU659" s="151" t="s">
        <v>90</v>
      </c>
      <c r="AV659" s="12" t="s">
        <v>88</v>
      </c>
      <c r="AW659" s="12" t="s">
        <v>36</v>
      </c>
      <c r="AX659" s="12" t="s">
        <v>80</v>
      </c>
      <c r="AY659" s="151" t="s">
        <v>130</v>
      </c>
    </row>
    <row r="660" spans="2:65" s="13" customFormat="1" ht="11.25">
      <c r="B660" s="156"/>
      <c r="D660" s="144" t="s">
        <v>143</v>
      </c>
      <c r="E660" s="157" t="s">
        <v>1</v>
      </c>
      <c r="F660" s="158" t="s">
        <v>1175</v>
      </c>
      <c r="H660" s="159">
        <v>12.8</v>
      </c>
      <c r="I660" s="160"/>
      <c r="L660" s="156"/>
      <c r="M660" s="161"/>
      <c r="T660" s="162"/>
      <c r="AT660" s="157" t="s">
        <v>143</v>
      </c>
      <c r="AU660" s="157" t="s">
        <v>90</v>
      </c>
      <c r="AV660" s="13" t="s">
        <v>90</v>
      </c>
      <c r="AW660" s="13" t="s">
        <v>36</v>
      </c>
      <c r="AX660" s="13" t="s">
        <v>80</v>
      </c>
      <c r="AY660" s="157" t="s">
        <v>130</v>
      </c>
    </row>
    <row r="661" spans="2:65" s="12" customFormat="1" ht="11.25">
      <c r="B661" s="150"/>
      <c r="D661" s="144" t="s">
        <v>143</v>
      </c>
      <c r="E661" s="151" t="s">
        <v>1</v>
      </c>
      <c r="F661" s="152" t="s">
        <v>948</v>
      </c>
      <c r="H661" s="151" t="s">
        <v>1</v>
      </c>
      <c r="I661" s="153"/>
      <c r="L661" s="150"/>
      <c r="M661" s="154"/>
      <c r="T661" s="155"/>
      <c r="AT661" s="151" t="s">
        <v>143</v>
      </c>
      <c r="AU661" s="151" t="s">
        <v>90</v>
      </c>
      <c r="AV661" s="12" t="s">
        <v>88</v>
      </c>
      <c r="AW661" s="12" t="s">
        <v>36</v>
      </c>
      <c r="AX661" s="12" t="s">
        <v>80</v>
      </c>
      <c r="AY661" s="151" t="s">
        <v>130</v>
      </c>
    </row>
    <row r="662" spans="2:65" s="13" customFormat="1" ht="11.25">
      <c r="B662" s="156"/>
      <c r="D662" s="144" t="s">
        <v>143</v>
      </c>
      <c r="E662" s="157" t="s">
        <v>1</v>
      </c>
      <c r="F662" s="158" t="s">
        <v>1176</v>
      </c>
      <c r="H662" s="159">
        <v>3.8</v>
      </c>
      <c r="I662" s="160"/>
      <c r="L662" s="156"/>
      <c r="M662" s="161"/>
      <c r="T662" s="162"/>
      <c r="AT662" s="157" t="s">
        <v>143</v>
      </c>
      <c r="AU662" s="157" t="s">
        <v>90</v>
      </c>
      <c r="AV662" s="13" t="s">
        <v>90</v>
      </c>
      <c r="AW662" s="13" t="s">
        <v>36</v>
      </c>
      <c r="AX662" s="13" t="s">
        <v>80</v>
      </c>
      <c r="AY662" s="157" t="s">
        <v>130</v>
      </c>
    </row>
    <row r="663" spans="2:65" s="12" customFormat="1" ht="11.25">
      <c r="B663" s="150"/>
      <c r="D663" s="144" t="s">
        <v>143</v>
      </c>
      <c r="E663" s="151" t="s">
        <v>1</v>
      </c>
      <c r="F663" s="152" t="s">
        <v>950</v>
      </c>
      <c r="H663" s="151" t="s">
        <v>1</v>
      </c>
      <c r="I663" s="153"/>
      <c r="L663" s="150"/>
      <c r="M663" s="154"/>
      <c r="T663" s="155"/>
      <c r="AT663" s="151" t="s">
        <v>143</v>
      </c>
      <c r="AU663" s="151" t="s">
        <v>90</v>
      </c>
      <c r="AV663" s="12" t="s">
        <v>88</v>
      </c>
      <c r="AW663" s="12" t="s">
        <v>36</v>
      </c>
      <c r="AX663" s="12" t="s">
        <v>80</v>
      </c>
      <c r="AY663" s="151" t="s">
        <v>130</v>
      </c>
    </row>
    <row r="664" spans="2:65" s="13" customFormat="1" ht="11.25">
      <c r="B664" s="156"/>
      <c r="D664" s="144" t="s">
        <v>143</v>
      </c>
      <c r="E664" s="157" t="s">
        <v>1</v>
      </c>
      <c r="F664" s="158" t="s">
        <v>1177</v>
      </c>
      <c r="H664" s="159">
        <v>14.2</v>
      </c>
      <c r="I664" s="160"/>
      <c r="L664" s="156"/>
      <c r="M664" s="161"/>
      <c r="T664" s="162"/>
      <c r="AT664" s="157" t="s">
        <v>143</v>
      </c>
      <c r="AU664" s="157" t="s">
        <v>90</v>
      </c>
      <c r="AV664" s="13" t="s">
        <v>90</v>
      </c>
      <c r="AW664" s="13" t="s">
        <v>36</v>
      </c>
      <c r="AX664" s="13" t="s">
        <v>80</v>
      </c>
      <c r="AY664" s="157" t="s">
        <v>130</v>
      </c>
    </row>
    <row r="665" spans="2:65" s="12" customFormat="1" ht="11.25">
      <c r="B665" s="150"/>
      <c r="D665" s="144" t="s">
        <v>143</v>
      </c>
      <c r="E665" s="151" t="s">
        <v>1</v>
      </c>
      <c r="F665" s="152" t="s">
        <v>952</v>
      </c>
      <c r="H665" s="151" t="s">
        <v>1</v>
      </c>
      <c r="I665" s="153"/>
      <c r="L665" s="150"/>
      <c r="M665" s="154"/>
      <c r="T665" s="155"/>
      <c r="AT665" s="151" t="s">
        <v>143</v>
      </c>
      <c r="AU665" s="151" t="s">
        <v>90</v>
      </c>
      <c r="AV665" s="12" t="s">
        <v>88</v>
      </c>
      <c r="AW665" s="12" t="s">
        <v>36</v>
      </c>
      <c r="AX665" s="12" t="s">
        <v>80</v>
      </c>
      <c r="AY665" s="151" t="s">
        <v>130</v>
      </c>
    </row>
    <row r="666" spans="2:65" s="13" customFormat="1" ht="11.25">
      <c r="B666" s="156"/>
      <c r="D666" s="144" t="s">
        <v>143</v>
      </c>
      <c r="E666" s="157" t="s">
        <v>1</v>
      </c>
      <c r="F666" s="158" t="s">
        <v>1178</v>
      </c>
      <c r="H666" s="159">
        <v>1</v>
      </c>
      <c r="I666" s="160"/>
      <c r="L666" s="156"/>
      <c r="M666" s="161"/>
      <c r="T666" s="162"/>
      <c r="AT666" s="157" t="s">
        <v>143</v>
      </c>
      <c r="AU666" s="157" t="s">
        <v>90</v>
      </c>
      <c r="AV666" s="13" t="s">
        <v>90</v>
      </c>
      <c r="AW666" s="13" t="s">
        <v>36</v>
      </c>
      <c r="AX666" s="13" t="s">
        <v>80</v>
      </c>
      <c r="AY666" s="157" t="s">
        <v>130</v>
      </c>
    </row>
    <row r="667" spans="2:65" s="12" customFormat="1" ht="11.25">
      <c r="B667" s="150"/>
      <c r="D667" s="144" t="s">
        <v>143</v>
      </c>
      <c r="E667" s="151" t="s">
        <v>1</v>
      </c>
      <c r="F667" s="152" t="s">
        <v>1151</v>
      </c>
      <c r="H667" s="151" t="s">
        <v>1</v>
      </c>
      <c r="I667" s="153"/>
      <c r="L667" s="150"/>
      <c r="M667" s="154"/>
      <c r="T667" s="155"/>
      <c r="AT667" s="151" t="s">
        <v>143</v>
      </c>
      <c r="AU667" s="151" t="s">
        <v>90</v>
      </c>
      <c r="AV667" s="12" t="s">
        <v>88</v>
      </c>
      <c r="AW667" s="12" t="s">
        <v>36</v>
      </c>
      <c r="AX667" s="12" t="s">
        <v>80</v>
      </c>
      <c r="AY667" s="151" t="s">
        <v>130</v>
      </c>
    </row>
    <row r="668" spans="2:65" s="13" customFormat="1" ht="11.25">
      <c r="B668" s="156"/>
      <c r="D668" s="144" t="s">
        <v>143</v>
      </c>
      <c r="E668" s="157" t="s">
        <v>1</v>
      </c>
      <c r="F668" s="158" t="s">
        <v>1179</v>
      </c>
      <c r="H668" s="159">
        <v>5.4</v>
      </c>
      <c r="I668" s="160"/>
      <c r="L668" s="156"/>
      <c r="M668" s="161"/>
      <c r="T668" s="162"/>
      <c r="AT668" s="157" t="s">
        <v>143</v>
      </c>
      <c r="AU668" s="157" t="s">
        <v>90</v>
      </c>
      <c r="AV668" s="13" t="s">
        <v>90</v>
      </c>
      <c r="AW668" s="13" t="s">
        <v>36</v>
      </c>
      <c r="AX668" s="13" t="s">
        <v>80</v>
      </c>
      <c r="AY668" s="157" t="s">
        <v>130</v>
      </c>
    </row>
    <row r="669" spans="2:65" s="14" customFormat="1" ht="11.25">
      <c r="B669" s="163"/>
      <c r="D669" s="144" t="s">
        <v>143</v>
      </c>
      <c r="E669" s="164" t="s">
        <v>1</v>
      </c>
      <c r="F669" s="165" t="s">
        <v>152</v>
      </c>
      <c r="H669" s="166">
        <v>45.4</v>
      </c>
      <c r="I669" s="167"/>
      <c r="L669" s="163"/>
      <c r="M669" s="168"/>
      <c r="T669" s="169"/>
      <c r="AT669" s="164" t="s">
        <v>143</v>
      </c>
      <c r="AU669" s="164" t="s">
        <v>90</v>
      </c>
      <c r="AV669" s="14" t="s">
        <v>137</v>
      </c>
      <c r="AW669" s="14" t="s">
        <v>36</v>
      </c>
      <c r="AX669" s="14" t="s">
        <v>88</v>
      </c>
      <c r="AY669" s="164" t="s">
        <v>130</v>
      </c>
    </row>
    <row r="670" spans="2:65" s="11" customFormat="1" ht="22.9" customHeight="1">
      <c r="B670" s="119"/>
      <c r="D670" s="120" t="s">
        <v>79</v>
      </c>
      <c r="E670" s="129" t="s">
        <v>176</v>
      </c>
      <c r="F670" s="129" t="s">
        <v>398</v>
      </c>
      <c r="I670" s="122"/>
      <c r="J670" s="130">
        <f>BK670</f>
        <v>0</v>
      </c>
      <c r="L670" s="119"/>
      <c r="M670" s="124"/>
      <c r="P670" s="125">
        <f>SUM(P671:P711)</f>
        <v>0</v>
      </c>
      <c r="R670" s="125">
        <f>SUM(R671:R711)</f>
        <v>0</v>
      </c>
      <c r="T670" s="126">
        <f>SUM(T671:T711)</f>
        <v>0</v>
      </c>
      <c r="AR670" s="120" t="s">
        <v>88</v>
      </c>
      <c r="AT670" s="127" t="s">
        <v>79</v>
      </c>
      <c r="AU670" s="127" t="s">
        <v>88</v>
      </c>
      <c r="AY670" s="120" t="s">
        <v>130</v>
      </c>
      <c r="BK670" s="128">
        <f>SUM(BK671:BK711)</f>
        <v>0</v>
      </c>
    </row>
    <row r="671" spans="2:65" s="1" customFormat="1" ht="24.2" customHeight="1">
      <c r="B671" s="31"/>
      <c r="C671" s="131" t="s">
        <v>471</v>
      </c>
      <c r="D671" s="131" t="s">
        <v>132</v>
      </c>
      <c r="E671" s="132" t="s">
        <v>407</v>
      </c>
      <c r="F671" s="133" t="s">
        <v>408</v>
      </c>
      <c r="G671" s="134" t="s">
        <v>135</v>
      </c>
      <c r="H671" s="135">
        <v>400</v>
      </c>
      <c r="I671" s="136"/>
      <c r="J671" s="137">
        <f>ROUND(I671*H671,2)</f>
        <v>0</v>
      </c>
      <c r="K671" s="133" t="s">
        <v>136</v>
      </c>
      <c r="L671" s="31"/>
      <c r="M671" s="138" t="s">
        <v>1</v>
      </c>
      <c r="N671" s="139" t="s">
        <v>45</v>
      </c>
      <c r="P671" s="140">
        <f>O671*H671</f>
        <v>0</v>
      </c>
      <c r="Q671" s="140">
        <v>0</v>
      </c>
      <c r="R671" s="140">
        <f>Q671*H671</f>
        <v>0</v>
      </c>
      <c r="S671" s="140">
        <v>0</v>
      </c>
      <c r="T671" s="141">
        <f>S671*H671</f>
        <v>0</v>
      </c>
      <c r="AR671" s="142" t="s">
        <v>137</v>
      </c>
      <c r="AT671" s="142" t="s">
        <v>132</v>
      </c>
      <c r="AU671" s="142" t="s">
        <v>90</v>
      </c>
      <c r="AY671" s="16" t="s">
        <v>130</v>
      </c>
      <c r="BE671" s="143">
        <f>IF(N671="základní",J671,0)</f>
        <v>0</v>
      </c>
      <c r="BF671" s="143">
        <f>IF(N671="snížená",J671,0)</f>
        <v>0</v>
      </c>
      <c r="BG671" s="143">
        <f>IF(N671="zákl. přenesená",J671,0)</f>
        <v>0</v>
      </c>
      <c r="BH671" s="143">
        <f>IF(N671="sníž. přenesená",J671,0)</f>
        <v>0</v>
      </c>
      <c r="BI671" s="143">
        <f>IF(N671="nulová",J671,0)</f>
        <v>0</v>
      </c>
      <c r="BJ671" s="16" t="s">
        <v>88</v>
      </c>
      <c r="BK671" s="143">
        <f>ROUND(I671*H671,2)</f>
        <v>0</v>
      </c>
      <c r="BL671" s="16" t="s">
        <v>137</v>
      </c>
      <c r="BM671" s="142" t="s">
        <v>1185</v>
      </c>
    </row>
    <row r="672" spans="2:65" s="1" customFormat="1" ht="19.5">
      <c r="B672" s="31"/>
      <c r="D672" s="144" t="s">
        <v>139</v>
      </c>
      <c r="F672" s="145" t="s">
        <v>410</v>
      </c>
      <c r="I672" s="146"/>
      <c r="L672" s="31"/>
      <c r="M672" s="147"/>
      <c r="T672" s="55"/>
      <c r="AT672" s="16" t="s">
        <v>139</v>
      </c>
      <c r="AU672" s="16" t="s">
        <v>90</v>
      </c>
    </row>
    <row r="673" spans="2:65" s="1" customFormat="1" ht="11.25">
      <c r="B673" s="31"/>
      <c r="D673" s="148" t="s">
        <v>141</v>
      </c>
      <c r="F673" s="149" t="s">
        <v>411</v>
      </c>
      <c r="I673" s="146"/>
      <c r="L673" s="31"/>
      <c r="M673" s="147"/>
      <c r="T673" s="55"/>
      <c r="AT673" s="16" t="s">
        <v>141</v>
      </c>
      <c r="AU673" s="16" t="s">
        <v>90</v>
      </c>
    </row>
    <row r="674" spans="2:65" s="12" customFormat="1" ht="11.25">
      <c r="B674" s="150"/>
      <c r="D674" s="144" t="s">
        <v>143</v>
      </c>
      <c r="E674" s="151" t="s">
        <v>1</v>
      </c>
      <c r="F674" s="152" t="s">
        <v>941</v>
      </c>
      <c r="H674" s="151" t="s">
        <v>1</v>
      </c>
      <c r="I674" s="153"/>
      <c r="L674" s="150"/>
      <c r="M674" s="154"/>
      <c r="T674" s="155"/>
      <c r="AT674" s="151" t="s">
        <v>143</v>
      </c>
      <c r="AU674" s="151" t="s">
        <v>90</v>
      </c>
      <c r="AV674" s="12" t="s">
        <v>88</v>
      </c>
      <c r="AW674" s="12" t="s">
        <v>36</v>
      </c>
      <c r="AX674" s="12" t="s">
        <v>80</v>
      </c>
      <c r="AY674" s="151" t="s">
        <v>130</v>
      </c>
    </row>
    <row r="675" spans="2:65" s="12" customFormat="1" ht="11.25">
      <c r="B675" s="150"/>
      <c r="D675" s="144" t="s">
        <v>143</v>
      </c>
      <c r="E675" s="151" t="s">
        <v>1</v>
      </c>
      <c r="F675" s="152" t="s">
        <v>942</v>
      </c>
      <c r="H675" s="151" t="s">
        <v>1</v>
      </c>
      <c r="I675" s="153"/>
      <c r="L675" s="150"/>
      <c r="M675" s="154"/>
      <c r="T675" s="155"/>
      <c r="AT675" s="151" t="s">
        <v>143</v>
      </c>
      <c r="AU675" s="151" t="s">
        <v>90</v>
      </c>
      <c r="AV675" s="12" t="s">
        <v>88</v>
      </c>
      <c r="AW675" s="12" t="s">
        <v>36</v>
      </c>
      <c r="AX675" s="12" t="s">
        <v>80</v>
      </c>
      <c r="AY675" s="151" t="s">
        <v>130</v>
      </c>
    </row>
    <row r="676" spans="2:65" s="13" customFormat="1" ht="11.25">
      <c r="B676" s="156"/>
      <c r="D676" s="144" t="s">
        <v>143</v>
      </c>
      <c r="E676" s="157" t="s">
        <v>1</v>
      </c>
      <c r="F676" s="158" t="s">
        <v>943</v>
      </c>
      <c r="H676" s="159">
        <v>24</v>
      </c>
      <c r="I676" s="160"/>
      <c r="L676" s="156"/>
      <c r="M676" s="161"/>
      <c r="T676" s="162"/>
      <c r="AT676" s="157" t="s">
        <v>143</v>
      </c>
      <c r="AU676" s="157" t="s">
        <v>90</v>
      </c>
      <c r="AV676" s="13" t="s">
        <v>90</v>
      </c>
      <c r="AW676" s="13" t="s">
        <v>36</v>
      </c>
      <c r="AX676" s="13" t="s">
        <v>80</v>
      </c>
      <c r="AY676" s="157" t="s">
        <v>130</v>
      </c>
    </row>
    <row r="677" spans="2:65" s="12" customFormat="1" ht="11.25">
      <c r="B677" s="150"/>
      <c r="D677" s="144" t="s">
        <v>143</v>
      </c>
      <c r="E677" s="151" t="s">
        <v>1</v>
      </c>
      <c r="F677" s="152" t="s">
        <v>944</v>
      </c>
      <c r="H677" s="151" t="s">
        <v>1</v>
      </c>
      <c r="I677" s="153"/>
      <c r="L677" s="150"/>
      <c r="M677" s="154"/>
      <c r="T677" s="155"/>
      <c r="AT677" s="151" t="s">
        <v>143</v>
      </c>
      <c r="AU677" s="151" t="s">
        <v>90</v>
      </c>
      <c r="AV677" s="12" t="s">
        <v>88</v>
      </c>
      <c r="AW677" s="12" t="s">
        <v>36</v>
      </c>
      <c r="AX677" s="12" t="s">
        <v>80</v>
      </c>
      <c r="AY677" s="151" t="s">
        <v>130</v>
      </c>
    </row>
    <row r="678" spans="2:65" s="13" customFormat="1" ht="11.25">
      <c r="B678" s="156"/>
      <c r="D678" s="144" t="s">
        <v>143</v>
      </c>
      <c r="E678" s="157" t="s">
        <v>1</v>
      </c>
      <c r="F678" s="158" t="s">
        <v>945</v>
      </c>
      <c r="H678" s="159">
        <v>58</v>
      </c>
      <c r="I678" s="160"/>
      <c r="L678" s="156"/>
      <c r="M678" s="161"/>
      <c r="T678" s="162"/>
      <c r="AT678" s="157" t="s">
        <v>143</v>
      </c>
      <c r="AU678" s="157" t="s">
        <v>90</v>
      </c>
      <c r="AV678" s="13" t="s">
        <v>90</v>
      </c>
      <c r="AW678" s="13" t="s">
        <v>36</v>
      </c>
      <c r="AX678" s="13" t="s">
        <v>80</v>
      </c>
      <c r="AY678" s="157" t="s">
        <v>130</v>
      </c>
    </row>
    <row r="679" spans="2:65" s="12" customFormat="1" ht="11.25">
      <c r="B679" s="150"/>
      <c r="D679" s="144" t="s">
        <v>143</v>
      </c>
      <c r="E679" s="151" t="s">
        <v>1</v>
      </c>
      <c r="F679" s="152" t="s">
        <v>946</v>
      </c>
      <c r="H679" s="151" t="s">
        <v>1</v>
      </c>
      <c r="I679" s="153"/>
      <c r="L679" s="150"/>
      <c r="M679" s="154"/>
      <c r="T679" s="155"/>
      <c r="AT679" s="151" t="s">
        <v>143</v>
      </c>
      <c r="AU679" s="151" t="s">
        <v>90</v>
      </c>
      <c r="AV679" s="12" t="s">
        <v>88</v>
      </c>
      <c r="AW679" s="12" t="s">
        <v>36</v>
      </c>
      <c r="AX679" s="12" t="s">
        <v>80</v>
      </c>
      <c r="AY679" s="151" t="s">
        <v>130</v>
      </c>
    </row>
    <row r="680" spans="2:65" s="13" customFormat="1" ht="11.25">
      <c r="B680" s="156"/>
      <c r="D680" s="144" t="s">
        <v>143</v>
      </c>
      <c r="E680" s="157" t="s">
        <v>1</v>
      </c>
      <c r="F680" s="158" t="s">
        <v>947</v>
      </c>
      <c r="H680" s="159">
        <v>128</v>
      </c>
      <c r="I680" s="160"/>
      <c r="L680" s="156"/>
      <c r="M680" s="161"/>
      <c r="T680" s="162"/>
      <c r="AT680" s="157" t="s">
        <v>143</v>
      </c>
      <c r="AU680" s="157" t="s">
        <v>90</v>
      </c>
      <c r="AV680" s="13" t="s">
        <v>90</v>
      </c>
      <c r="AW680" s="13" t="s">
        <v>36</v>
      </c>
      <c r="AX680" s="13" t="s">
        <v>80</v>
      </c>
      <c r="AY680" s="157" t="s">
        <v>130</v>
      </c>
    </row>
    <row r="681" spans="2:65" s="12" customFormat="1" ht="11.25">
      <c r="B681" s="150"/>
      <c r="D681" s="144" t="s">
        <v>143</v>
      </c>
      <c r="E681" s="151" t="s">
        <v>1</v>
      </c>
      <c r="F681" s="152" t="s">
        <v>948</v>
      </c>
      <c r="H681" s="151" t="s">
        <v>1</v>
      </c>
      <c r="I681" s="153"/>
      <c r="L681" s="150"/>
      <c r="M681" s="154"/>
      <c r="T681" s="155"/>
      <c r="AT681" s="151" t="s">
        <v>143</v>
      </c>
      <c r="AU681" s="151" t="s">
        <v>90</v>
      </c>
      <c r="AV681" s="12" t="s">
        <v>88</v>
      </c>
      <c r="AW681" s="12" t="s">
        <v>36</v>
      </c>
      <c r="AX681" s="12" t="s">
        <v>80</v>
      </c>
      <c r="AY681" s="151" t="s">
        <v>130</v>
      </c>
    </row>
    <row r="682" spans="2:65" s="13" customFormat="1" ht="11.25">
      <c r="B682" s="156"/>
      <c r="D682" s="144" t="s">
        <v>143</v>
      </c>
      <c r="E682" s="157" t="s">
        <v>1</v>
      </c>
      <c r="F682" s="158" t="s">
        <v>949</v>
      </c>
      <c r="H682" s="159">
        <v>38</v>
      </c>
      <c r="I682" s="160"/>
      <c r="L682" s="156"/>
      <c r="M682" s="161"/>
      <c r="T682" s="162"/>
      <c r="AT682" s="157" t="s">
        <v>143</v>
      </c>
      <c r="AU682" s="157" t="s">
        <v>90</v>
      </c>
      <c r="AV682" s="13" t="s">
        <v>90</v>
      </c>
      <c r="AW682" s="13" t="s">
        <v>36</v>
      </c>
      <c r="AX682" s="13" t="s">
        <v>80</v>
      </c>
      <c r="AY682" s="157" t="s">
        <v>130</v>
      </c>
    </row>
    <row r="683" spans="2:65" s="12" customFormat="1" ht="11.25">
      <c r="B683" s="150"/>
      <c r="D683" s="144" t="s">
        <v>143</v>
      </c>
      <c r="E683" s="151" t="s">
        <v>1</v>
      </c>
      <c r="F683" s="152" t="s">
        <v>950</v>
      </c>
      <c r="H683" s="151" t="s">
        <v>1</v>
      </c>
      <c r="I683" s="153"/>
      <c r="L683" s="150"/>
      <c r="M683" s="154"/>
      <c r="T683" s="155"/>
      <c r="AT683" s="151" t="s">
        <v>143</v>
      </c>
      <c r="AU683" s="151" t="s">
        <v>90</v>
      </c>
      <c r="AV683" s="12" t="s">
        <v>88</v>
      </c>
      <c r="AW683" s="12" t="s">
        <v>36</v>
      </c>
      <c r="AX683" s="12" t="s">
        <v>80</v>
      </c>
      <c r="AY683" s="151" t="s">
        <v>130</v>
      </c>
    </row>
    <row r="684" spans="2:65" s="13" customFormat="1" ht="11.25">
      <c r="B684" s="156"/>
      <c r="D684" s="144" t="s">
        <v>143</v>
      </c>
      <c r="E684" s="157" t="s">
        <v>1</v>
      </c>
      <c r="F684" s="158" t="s">
        <v>951</v>
      </c>
      <c r="H684" s="159">
        <v>142</v>
      </c>
      <c r="I684" s="160"/>
      <c r="L684" s="156"/>
      <c r="M684" s="161"/>
      <c r="T684" s="162"/>
      <c r="AT684" s="157" t="s">
        <v>143</v>
      </c>
      <c r="AU684" s="157" t="s">
        <v>90</v>
      </c>
      <c r="AV684" s="13" t="s">
        <v>90</v>
      </c>
      <c r="AW684" s="13" t="s">
        <v>36</v>
      </c>
      <c r="AX684" s="13" t="s">
        <v>80</v>
      </c>
      <c r="AY684" s="157" t="s">
        <v>130</v>
      </c>
    </row>
    <row r="685" spans="2:65" s="12" customFormat="1" ht="11.25">
      <c r="B685" s="150"/>
      <c r="D685" s="144" t="s">
        <v>143</v>
      </c>
      <c r="E685" s="151" t="s">
        <v>1</v>
      </c>
      <c r="F685" s="152" t="s">
        <v>952</v>
      </c>
      <c r="H685" s="151" t="s">
        <v>1</v>
      </c>
      <c r="I685" s="153"/>
      <c r="L685" s="150"/>
      <c r="M685" s="154"/>
      <c r="T685" s="155"/>
      <c r="AT685" s="151" t="s">
        <v>143</v>
      </c>
      <c r="AU685" s="151" t="s">
        <v>90</v>
      </c>
      <c r="AV685" s="12" t="s">
        <v>88</v>
      </c>
      <c r="AW685" s="12" t="s">
        <v>36</v>
      </c>
      <c r="AX685" s="12" t="s">
        <v>80</v>
      </c>
      <c r="AY685" s="151" t="s">
        <v>130</v>
      </c>
    </row>
    <row r="686" spans="2:65" s="13" customFormat="1" ht="11.25">
      <c r="B686" s="156"/>
      <c r="D686" s="144" t="s">
        <v>143</v>
      </c>
      <c r="E686" s="157" t="s">
        <v>1</v>
      </c>
      <c r="F686" s="158" t="s">
        <v>953</v>
      </c>
      <c r="H686" s="159">
        <v>10</v>
      </c>
      <c r="I686" s="160"/>
      <c r="L686" s="156"/>
      <c r="M686" s="161"/>
      <c r="T686" s="162"/>
      <c r="AT686" s="157" t="s">
        <v>143</v>
      </c>
      <c r="AU686" s="157" t="s">
        <v>90</v>
      </c>
      <c r="AV686" s="13" t="s">
        <v>90</v>
      </c>
      <c r="AW686" s="13" t="s">
        <v>36</v>
      </c>
      <c r="AX686" s="13" t="s">
        <v>80</v>
      </c>
      <c r="AY686" s="157" t="s">
        <v>130</v>
      </c>
    </row>
    <row r="687" spans="2:65" s="14" customFormat="1" ht="11.25">
      <c r="B687" s="163"/>
      <c r="D687" s="144" t="s">
        <v>143</v>
      </c>
      <c r="E687" s="164" t="s">
        <v>1</v>
      </c>
      <c r="F687" s="165" t="s">
        <v>152</v>
      </c>
      <c r="H687" s="166">
        <v>400</v>
      </c>
      <c r="I687" s="167"/>
      <c r="L687" s="163"/>
      <c r="M687" s="168"/>
      <c r="T687" s="169"/>
      <c r="AT687" s="164" t="s">
        <v>143</v>
      </c>
      <c r="AU687" s="164" t="s">
        <v>90</v>
      </c>
      <c r="AV687" s="14" t="s">
        <v>137</v>
      </c>
      <c r="AW687" s="14" t="s">
        <v>36</v>
      </c>
      <c r="AX687" s="14" t="s">
        <v>88</v>
      </c>
      <c r="AY687" s="164" t="s">
        <v>130</v>
      </c>
    </row>
    <row r="688" spans="2:65" s="1" customFormat="1" ht="24.2" customHeight="1">
      <c r="B688" s="31"/>
      <c r="C688" s="131" t="s">
        <v>477</v>
      </c>
      <c r="D688" s="131" t="s">
        <v>132</v>
      </c>
      <c r="E688" s="132" t="s">
        <v>421</v>
      </c>
      <c r="F688" s="133" t="s">
        <v>422</v>
      </c>
      <c r="G688" s="134" t="s">
        <v>135</v>
      </c>
      <c r="H688" s="135">
        <v>238.95</v>
      </c>
      <c r="I688" s="136"/>
      <c r="J688" s="137">
        <f>ROUND(I688*H688,2)</f>
        <v>0</v>
      </c>
      <c r="K688" s="133" t="s">
        <v>136</v>
      </c>
      <c r="L688" s="31"/>
      <c r="M688" s="138" t="s">
        <v>1</v>
      </c>
      <c r="N688" s="139" t="s">
        <v>45</v>
      </c>
      <c r="P688" s="140">
        <f>O688*H688</f>
        <v>0</v>
      </c>
      <c r="Q688" s="140">
        <v>0</v>
      </c>
      <c r="R688" s="140">
        <f>Q688*H688</f>
        <v>0</v>
      </c>
      <c r="S688" s="140">
        <v>0</v>
      </c>
      <c r="T688" s="141">
        <f>S688*H688</f>
        <v>0</v>
      </c>
      <c r="AR688" s="142" t="s">
        <v>137</v>
      </c>
      <c r="AT688" s="142" t="s">
        <v>132</v>
      </c>
      <c r="AU688" s="142" t="s">
        <v>90</v>
      </c>
      <c r="AY688" s="16" t="s">
        <v>130</v>
      </c>
      <c r="BE688" s="143">
        <f>IF(N688="základní",J688,0)</f>
        <v>0</v>
      </c>
      <c r="BF688" s="143">
        <f>IF(N688="snížená",J688,0)</f>
        <v>0</v>
      </c>
      <c r="BG688" s="143">
        <f>IF(N688="zákl. přenesená",J688,0)</f>
        <v>0</v>
      </c>
      <c r="BH688" s="143">
        <f>IF(N688="sníž. přenesená",J688,0)</f>
        <v>0</v>
      </c>
      <c r="BI688" s="143">
        <f>IF(N688="nulová",J688,0)</f>
        <v>0</v>
      </c>
      <c r="BJ688" s="16" t="s">
        <v>88</v>
      </c>
      <c r="BK688" s="143">
        <f>ROUND(I688*H688,2)</f>
        <v>0</v>
      </c>
      <c r="BL688" s="16" t="s">
        <v>137</v>
      </c>
      <c r="BM688" s="142" t="s">
        <v>1186</v>
      </c>
    </row>
    <row r="689" spans="2:51" s="1" customFormat="1" ht="19.5">
      <c r="B689" s="31"/>
      <c r="D689" s="144" t="s">
        <v>139</v>
      </c>
      <c r="F689" s="145" t="s">
        <v>424</v>
      </c>
      <c r="I689" s="146"/>
      <c r="L689" s="31"/>
      <c r="M689" s="147"/>
      <c r="T689" s="55"/>
      <c r="AT689" s="16" t="s">
        <v>139</v>
      </c>
      <c r="AU689" s="16" t="s">
        <v>90</v>
      </c>
    </row>
    <row r="690" spans="2:51" s="1" customFormat="1" ht="11.25">
      <c r="B690" s="31"/>
      <c r="D690" s="148" t="s">
        <v>141</v>
      </c>
      <c r="F690" s="149" t="s">
        <v>425</v>
      </c>
      <c r="I690" s="146"/>
      <c r="L690" s="31"/>
      <c r="M690" s="147"/>
      <c r="T690" s="55"/>
      <c r="AT690" s="16" t="s">
        <v>141</v>
      </c>
      <c r="AU690" s="16" t="s">
        <v>90</v>
      </c>
    </row>
    <row r="691" spans="2:51" s="12" customFormat="1" ht="11.25">
      <c r="B691" s="150"/>
      <c r="D691" s="144" t="s">
        <v>143</v>
      </c>
      <c r="E691" s="151" t="s">
        <v>1</v>
      </c>
      <c r="F691" s="152" t="s">
        <v>941</v>
      </c>
      <c r="H691" s="151" t="s">
        <v>1</v>
      </c>
      <c r="I691" s="153"/>
      <c r="L691" s="150"/>
      <c r="M691" s="154"/>
      <c r="T691" s="155"/>
      <c r="AT691" s="151" t="s">
        <v>143</v>
      </c>
      <c r="AU691" s="151" t="s">
        <v>90</v>
      </c>
      <c r="AV691" s="12" t="s">
        <v>88</v>
      </c>
      <c r="AW691" s="12" t="s">
        <v>36</v>
      </c>
      <c r="AX691" s="12" t="s">
        <v>80</v>
      </c>
      <c r="AY691" s="151" t="s">
        <v>130</v>
      </c>
    </row>
    <row r="692" spans="2:51" s="12" customFormat="1" ht="11.25">
      <c r="B692" s="150"/>
      <c r="D692" s="144" t="s">
        <v>143</v>
      </c>
      <c r="E692" s="151" t="s">
        <v>1</v>
      </c>
      <c r="F692" s="152" t="s">
        <v>942</v>
      </c>
      <c r="H692" s="151" t="s">
        <v>1</v>
      </c>
      <c r="I692" s="153"/>
      <c r="L692" s="150"/>
      <c r="M692" s="154"/>
      <c r="T692" s="155"/>
      <c r="AT692" s="151" t="s">
        <v>143</v>
      </c>
      <c r="AU692" s="151" t="s">
        <v>90</v>
      </c>
      <c r="AV692" s="12" t="s">
        <v>88</v>
      </c>
      <c r="AW692" s="12" t="s">
        <v>36</v>
      </c>
      <c r="AX692" s="12" t="s">
        <v>80</v>
      </c>
      <c r="AY692" s="151" t="s">
        <v>130</v>
      </c>
    </row>
    <row r="693" spans="2:51" s="13" customFormat="1" ht="11.25">
      <c r="B693" s="156"/>
      <c r="D693" s="144" t="s">
        <v>143</v>
      </c>
      <c r="E693" s="157" t="s">
        <v>1</v>
      </c>
      <c r="F693" s="158" t="s">
        <v>955</v>
      </c>
      <c r="H693" s="159">
        <v>18</v>
      </c>
      <c r="I693" s="160"/>
      <c r="L693" s="156"/>
      <c r="M693" s="161"/>
      <c r="T693" s="162"/>
      <c r="AT693" s="157" t="s">
        <v>143</v>
      </c>
      <c r="AU693" s="157" t="s">
        <v>90</v>
      </c>
      <c r="AV693" s="13" t="s">
        <v>90</v>
      </c>
      <c r="AW693" s="13" t="s">
        <v>36</v>
      </c>
      <c r="AX693" s="13" t="s">
        <v>80</v>
      </c>
      <c r="AY693" s="157" t="s">
        <v>130</v>
      </c>
    </row>
    <row r="694" spans="2:51" s="12" customFormat="1" ht="11.25">
      <c r="B694" s="150"/>
      <c r="D694" s="144" t="s">
        <v>143</v>
      </c>
      <c r="E694" s="151" t="s">
        <v>1</v>
      </c>
      <c r="F694" s="152" t="s">
        <v>944</v>
      </c>
      <c r="H694" s="151" t="s">
        <v>1</v>
      </c>
      <c r="I694" s="153"/>
      <c r="L694" s="150"/>
      <c r="M694" s="154"/>
      <c r="T694" s="155"/>
      <c r="AT694" s="151" t="s">
        <v>143</v>
      </c>
      <c r="AU694" s="151" t="s">
        <v>90</v>
      </c>
      <c r="AV694" s="12" t="s">
        <v>88</v>
      </c>
      <c r="AW694" s="12" t="s">
        <v>36</v>
      </c>
      <c r="AX694" s="12" t="s">
        <v>80</v>
      </c>
      <c r="AY694" s="151" t="s">
        <v>130</v>
      </c>
    </row>
    <row r="695" spans="2:51" s="13" customFormat="1" ht="11.25">
      <c r="B695" s="156"/>
      <c r="D695" s="144" t="s">
        <v>143</v>
      </c>
      <c r="E695" s="157" t="s">
        <v>1</v>
      </c>
      <c r="F695" s="158" t="s">
        <v>956</v>
      </c>
      <c r="H695" s="159">
        <v>34.799999999999997</v>
      </c>
      <c r="I695" s="160"/>
      <c r="L695" s="156"/>
      <c r="M695" s="161"/>
      <c r="T695" s="162"/>
      <c r="AT695" s="157" t="s">
        <v>143</v>
      </c>
      <c r="AU695" s="157" t="s">
        <v>90</v>
      </c>
      <c r="AV695" s="13" t="s">
        <v>90</v>
      </c>
      <c r="AW695" s="13" t="s">
        <v>36</v>
      </c>
      <c r="AX695" s="13" t="s">
        <v>80</v>
      </c>
      <c r="AY695" s="157" t="s">
        <v>130</v>
      </c>
    </row>
    <row r="696" spans="2:51" s="12" customFormat="1" ht="11.25">
      <c r="B696" s="150"/>
      <c r="D696" s="144" t="s">
        <v>143</v>
      </c>
      <c r="E696" s="151" t="s">
        <v>1</v>
      </c>
      <c r="F696" s="152" t="s">
        <v>946</v>
      </c>
      <c r="H696" s="151" t="s">
        <v>1</v>
      </c>
      <c r="I696" s="153"/>
      <c r="L696" s="150"/>
      <c r="M696" s="154"/>
      <c r="T696" s="155"/>
      <c r="AT696" s="151" t="s">
        <v>143</v>
      </c>
      <c r="AU696" s="151" t="s">
        <v>90</v>
      </c>
      <c r="AV696" s="12" t="s">
        <v>88</v>
      </c>
      <c r="AW696" s="12" t="s">
        <v>36</v>
      </c>
      <c r="AX696" s="12" t="s">
        <v>80</v>
      </c>
      <c r="AY696" s="151" t="s">
        <v>130</v>
      </c>
    </row>
    <row r="697" spans="2:51" s="13" customFormat="1" ht="11.25">
      <c r="B697" s="156"/>
      <c r="D697" s="144" t="s">
        <v>143</v>
      </c>
      <c r="E697" s="157" t="s">
        <v>1</v>
      </c>
      <c r="F697" s="158" t="s">
        <v>957</v>
      </c>
      <c r="H697" s="159">
        <v>76.8</v>
      </c>
      <c r="I697" s="160"/>
      <c r="L697" s="156"/>
      <c r="M697" s="161"/>
      <c r="T697" s="162"/>
      <c r="AT697" s="157" t="s">
        <v>143</v>
      </c>
      <c r="AU697" s="157" t="s">
        <v>90</v>
      </c>
      <c r="AV697" s="13" t="s">
        <v>90</v>
      </c>
      <c r="AW697" s="13" t="s">
        <v>36</v>
      </c>
      <c r="AX697" s="13" t="s">
        <v>80</v>
      </c>
      <c r="AY697" s="157" t="s">
        <v>130</v>
      </c>
    </row>
    <row r="698" spans="2:51" s="12" customFormat="1" ht="11.25">
      <c r="B698" s="150"/>
      <c r="D698" s="144" t="s">
        <v>143</v>
      </c>
      <c r="E698" s="151" t="s">
        <v>1</v>
      </c>
      <c r="F698" s="152" t="s">
        <v>948</v>
      </c>
      <c r="H698" s="151" t="s">
        <v>1</v>
      </c>
      <c r="I698" s="153"/>
      <c r="L698" s="150"/>
      <c r="M698" s="154"/>
      <c r="T698" s="155"/>
      <c r="AT698" s="151" t="s">
        <v>143</v>
      </c>
      <c r="AU698" s="151" t="s">
        <v>90</v>
      </c>
      <c r="AV698" s="12" t="s">
        <v>88</v>
      </c>
      <c r="AW698" s="12" t="s">
        <v>36</v>
      </c>
      <c r="AX698" s="12" t="s">
        <v>80</v>
      </c>
      <c r="AY698" s="151" t="s">
        <v>130</v>
      </c>
    </row>
    <row r="699" spans="2:51" s="13" customFormat="1" ht="11.25">
      <c r="B699" s="156"/>
      <c r="D699" s="144" t="s">
        <v>143</v>
      </c>
      <c r="E699" s="157" t="s">
        <v>1</v>
      </c>
      <c r="F699" s="158" t="s">
        <v>958</v>
      </c>
      <c r="H699" s="159">
        <v>22.8</v>
      </c>
      <c r="I699" s="160"/>
      <c r="L699" s="156"/>
      <c r="M699" s="161"/>
      <c r="T699" s="162"/>
      <c r="AT699" s="157" t="s">
        <v>143</v>
      </c>
      <c r="AU699" s="157" t="s">
        <v>90</v>
      </c>
      <c r="AV699" s="13" t="s">
        <v>90</v>
      </c>
      <c r="AW699" s="13" t="s">
        <v>36</v>
      </c>
      <c r="AX699" s="13" t="s">
        <v>80</v>
      </c>
      <c r="AY699" s="157" t="s">
        <v>130</v>
      </c>
    </row>
    <row r="700" spans="2:51" s="12" customFormat="1" ht="11.25">
      <c r="B700" s="150"/>
      <c r="D700" s="144" t="s">
        <v>143</v>
      </c>
      <c r="E700" s="151" t="s">
        <v>1</v>
      </c>
      <c r="F700" s="152" t="s">
        <v>950</v>
      </c>
      <c r="H700" s="151" t="s">
        <v>1</v>
      </c>
      <c r="I700" s="153"/>
      <c r="L700" s="150"/>
      <c r="M700" s="154"/>
      <c r="T700" s="155"/>
      <c r="AT700" s="151" t="s">
        <v>143</v>
      </c>
      <c r="AU700" s="151" t="s">
        <v>90</v>
      </c>
      <c r="AV700" s="12" t="s">
        <v>88</v>
      </c>
      <c r="AW700" s="12" t="s">
        <v>36</v>
      </c>
      <c r="AX700" s="12" t="s">
        <v>80</v>
      </c>
      <c r="AY700" s="151" t="s">
        <v>130</v>
      </c>
    </row>
    <row r="701" spans="2:51" s="12" customFormat="1" ht="11.25">
      <c r="B701" s="150"/>
      <c r="D701" s="144" t="s">
        <v>143</v>
      </c>
      <c r="E701" s="151" t="s">
        <v>1</v>
      </c>
      <c r="F701" s="152" t="s">
        <v>993</v>
      </c>
      <c r="H701" s="151" t="s">
        <v>1</v>
      </c>
      <c r="I701" s="153"/>
      <c r="L701" s="150"/>
      <c r="M701" s="154"/>
      <c r="T701" s="155"/>
      <c r="AT701" s="151" t="s">
        <v>143</v>
      </c>
      <c r="AU701" s="151" t="s">
        <v>90</v>
      </c>
      <c r="AV701" s="12" t="s">
        <v>88</v>
      </c>
      <c r="AW701" s="12" t="s">
        <v>36</v>
      </c>
      <c r="AX701" s="12" t="s">
        <v>80</v>
      </c>
      <c r="AY701" s="151" t="s">
        <v>130</v>
      </c>
    </row>
    <row r="702" spans="2:51" s="13" customFormat="1" ht="11.25">
      <c r="B702" s="156"/>
      <c r="D702" s="144" t="s">
        <v>143</v>
      </c>
      <c r="E702" s="157" t="s">
        <v>1</v>
      </c>
      <c r="F702" s="158" t="s">
        <v>1187</v>
      </c>
      <c r="H702" s="159">
        <v>3.8</v>
      </c>
      <c r="I702" s="160"/>
      <c r="L702" s="156"/>
      <c r="M702" s="161"/>
      <c r="T702" s="162"/>
      <c r="AT702" s="157" t="s">
        <v>143</v>
      </c>
      <c r="AU702" s="157" t="s">
        <v>90</v>
      </c>
      <c r="AV702" s="13" t="s">
        <v>90</v>
      </c>
      <c r="AW702" s="13" t="s">
        <v>36</v>
      </c>
      <c r="AX702" s="13" t="s">
        <v>80</v>
      </c>
      <c r="AY702" s="157" t="s">
        <v>130</v>
      </c>
    </row>
    <row r="703" spans="2:51" s="12" customFormat="1" ht="11.25">
      <c r="B703" s="150"/>
      <c r="D703" s="144" t="s">
        <v>143</v>
      </c>
      <c r="E703" s="151" t="s">
        <v>1</v>
      </c>
      <c r="F703" s="152" t="s">
        <v>995</v>
      </c>
      <c r="H703" s="151" t="s">
        <v>1</v>
      </c>
      <c r="I703" s="153"/>
      <c r="L703" s="150"/>
      <c r="M703" s="154"/>
      <c r="T703" s="155"/>
      <c r="AT703" s="151" t="s">
        <v>143</v>
      </c>
      <c r="AU703" s="151" t="s">
        <v>90</v>
      </c>
      <c r="AV703" s="12" t="s">
        <v>88</v>
      </c>
      <c r="AW703" s="12" t="s">
        <v>36</v>
      </c>
      <c r="AX703" s="12" t="s">
        <v>80</v>
      </c>
      <c r="AY703" s="151" t="s">
        <v>130</v>
      </c>
    </row>
    <row r="704" spans="2:51" s="13" customFormat="1" ht="11.25">
      <c r="B704" s="156"/>
      <c r="D704" s="144" t="s">
        <v>143</v>
      </c>
      <c r="E704" s="157" t="s">
        <v>1</v>
      </c>
      <c r="F704" s="158" t="s">
        <v>959</v>
      </c>
      <c r="H704" s="159">
        <v>16.2</v>
      </c>
      <c r="I704" s="160"/>
      <c r="L704" s="156"/>
      <c r="M704" s="161"/>
      <c r="T704" s="162"/>
      <c r="AT704" s="157" t="s">
        <v>143</v>
      </c>
      <c r="AU704" s="157" t="s">
        <v>90</v>
      </c>
      <c r="AV704" s="13" t="s">
        <v>90</v>
      </c>
      <c r="AW704" s="13" t="s">
        <v>36</v>
      </c>
      <c r="AX704" s="13" t="s">
        <v>80</v>
      </c>
      <c r="AY704" s="157" t="s">
        <v>130</v>
      </c>
    </row>
    <row r="705" spans="2:65" s="12" customFormat="1" ht="11.25">
      <c r="B705" s="150"/>
      <c r="D705" s="144" t="s">
        <v>143</v>
      </c>
      <c r="E705" s="151" t="s">
        <v>1</v>
      </c>
      <c r="F705" s="152" t="s">
        <v>997</v>
      </c>
      <c r="H705" s="151" t="s">
        <v>1</v>
      </c>
      <c r="I705" s="153"/>
      <c r="L705" s="150"/>
      <c r="M705" s="154"/>
      <c r="T705" s="155"/>
      <c r="AT705" s="151" t="s">
        <v>143</v>
      </c>
      <c r="AU705" s="151" t="s">
        <v>90</v>
      </c>
      <c r="AV705" s="12" t="s">
        <v>88</v>
      </c>
      <c r="AW705" s="12" t="s">
        <v>36</v>
      </c>
      <c r="AX705" s="12" t="s">
        <v>80</v>
      </c>
      <c r="AY705" s="151" t="s">
        <v>130</v>
      </c>
    </row>
    <row r="706" spans="2:65" s="13" customFormat="1" ht="11.25">
      <c r="B706" s="156"/>
      <c r="D706" s="144" t="s">
        <v>143</v>
      </c>
      <c r="E706" s="157" t="s">
        <v>1</v>
      </c>
      <c r="F706" s="158" t="s">
        <v>1188</v>
      </c>
      <c r="H706" s="159">
        <v>33.549999999999997</v>
      </c>
      <c r="I706" s="160"/>
      <c r="L706" s="156"/>
      <c r="M706" s="161"/>
      <c r="T706" s="162"/>
      <c r="AT706" s="157" t="s">
        <v>143</v>
      </c>
      <c r="AU706" s="157" t="s">
        <v>90</v>
      </c>
      <c r="AV706" s="13" t="s">
        <v>90</v>
      </c>
      <c r="AW706" s="13" t="s">
        <v>36</v>
      </c>
      <c r="AX706" s="13" t="s">
        <v>80</v>
      </c>
      <c r="AY706" s="157" t="s">
        <v>130</v>
      </c>
    </row>
    <row r="707" spans="2:65" s="12" customFormat="1" ht="11.25">
      <c r="B707" s="150"/>
      <c r="D707" s="144" t="s">
        <v>143</v>
      </c>
      <c r="E707" s="151" t="s">
        <v>1</v>
      </c>
      <c r="F707" s="152" t="s">
        <v>999</v>
      </c>
      <c r="H707" s="151" t="s">
        <v>1</v>
      </c>
      <c r="I707" s="153"/>
      <c r="L707" s="150"/>
      <c r="M707" s="154"/>
      <c r="T707" s="155"/>
      <c r="AT707" s="151" t="s">
        <v>143</v>
      </c>
      <c r="AU707" s="151" t="s">
        <v>90</v>
      </c>
      <c r="AV707" s="12" t="s">
        <v>88</v>
      </c>
      <c r="AW707" s="12" t="s">
        <v>36</v>
      </c>
      <c r="AX707" s="12" t="s">
        <v>80</v>
      </c>
      <c r="AY707" s="151" t="s">
        <v>130</v>
      </c>
    </row>
    <row r="708" spans="2:65" s="13" customFormat="1" ht="11.25">
      <c r="B708" s="156"/>
      <c r="D708" s="144" t="s">
        <v>143</v>
      </c>
      <c r="E708" s="157" t="s">
        <v>1</v>
      </c>
      <c r="F708" s="158" t="s">
        <v>1189</v>
      </c>
      <c r="H708" s="159">
        <v>27.5</v>
      </c>
      <c r="I708" s="160"/>
      <c r="L708" s="156"/>
      <c r="M708" s="161"/>
      <c r="T708" s="162"/>
      <c r="AT708" s="157" t="s">
        <v>143</v>
      </c>
      <c r="AU708" s="157" t="s">
        <v>90</v>
      </c>
      <c r="AV708" s="13" t="s">
        <v>90</v>
      </c>
      <c r="AW708" s="13" t="s">
        <v>36</v>
      </c>
      <c r="AX708" s="13" t="s">
        <v>80</v>
      </c>
      <c r="AY708" s="157" t="s">
        <v>130</v>
      </c>
    </row>
    <row r="709" spans="2:65" s="12" customFormat="1" ht="11.25">
      <c r="B709" s="150"/>
      <c r="D709" s="144" t="s">
        <v>143</v>
      </c>
      <c r="E709" s="151" t="s">
        <v>1</v>
      </c>
      <c r="F709" s="152" t="s">
        <v>952</v>
      </c>
      <c r="H709" s="151" t="s">
        <v>1</v>
      </c>
      <c r="I709" s="153"/>
      <c r="L709" s="150"/>
      <c r="M709" s="154"/>
      <c r="T709" s="155"/>
      <c r="AT709" s="151" t="s">
        <v>143</v>
      </c>
      <c r="AU709" s="151" t="s">
        <v>90</v>
      </c>
      <c r="AV709" s="12" t="s">
        <v>88</v>
      </c>
      <c r="AW709" s="12" t="s">
        <v>36</v>
      </c>
      <c r="AX709" s="12" t="s">
        <v>80</v>
      </c>
      <c r="AY709" s="151" t="s">
        <v>130</v>
      </c>
    </row>
    <row r="710" spans="2:65" s="13" customFormat="1" ht="11.25">
      <c r="B710" s="156"/>
      <c r="D710" s="144" t="s">
        <v>143</v>
      </c>
      <c r="E710" s="157" t="s">
        <v>1</v>
      </c>
      <c r="F710" s="158" t="s">
        <v>961</v>
      </c>
      <c r="H710" s="159">
        <v>5.5</v>
      </c>
      <c r="I710" s="160"/>
      <c r="L710" s="156"/>
      <c r="M710" s="161"/>
      <c r="T710" s="162"/>
      <c r="AT710" s="157" t="s">
        <v>143</v>
      </c>
      <c r="AU710" s="157" t="s">
        <v>90</v>
      </c>
      <c r="AV710" s="13" t="s">
        <v>90</v>
      </c>
      <c r="AW710" s="13" t="s">
        <v>36</v>
      </c>
      <c r="AX710" s="13" t="s">
        <v>80</v>
      </c>
      <c r="AY710" s="157" t="s">
        <v>130</v>
      </c>
    </row>
    <row r="711" spans="2:65" s="14" customFormat="1" ht="11.25">
      <c r="B711" s="163"/>
      <c r="D711" s="144" t="s">
        <v>143</v>
      </c>
      <c r="E711" s="164" t="s">
        <v>1</v>
      </c>
      <c r="F711" s="165" t="s">
        <v>152</v>
      </c>
      <c r="H711" s="166">
        <v>238.95</v>
      </c>
      <c r="I711" s="167"/>
      <c r="L711" s="163"/>
      <c r="M711" s="168"/>
      <c r="T711" s="169"/>
      <c r="AT711" s="164" t="s">
        <v>143</v>
      </c>
      <c r="AU711" s="164" t="s">
        <v>90</v>
      </c>
      <c r="AV711" s="14" t="s">
        <v>137</v>
      </c>
      <c r="AW711" s="14" t="s">
        <v>36</v>
      </c>
      <c r="AX711" s="14" t="s">
        <v>88</v>
      </c>
      <c r="AY711" s="164" t="s">
        <v>130</v>
      </c>
    </row>
    <row r="712" spans="2:65" s="11" customFormat="1" ht="22.9" customHeight="1">
      <c r="B712" s="119"/>
      <c r="D712" s="120" t="s">
        <v>79</v>
      </c>
      <c r="E712" s="129" t="s">
        <v>186</v>
      </c>
      <c r="F712" s="129" t="s">
        <v>1190</v>
      </c>
      <c r="I712" s="122"/>
      <c r="J712" s="130">
        <f>BK712</f>
        <v>0</v>
      </c>
      <c r="L712" s="119"/>
      <c r="M712" s="124"/>
      <c r="P712" s="125">
        <f>SUM(P713:P720)</f>
        <v>0</v>
      </c>
      <c r="R712" s="125">
        <f>SUM(R713:R720)</f>
        <v>7.0111999999999994E-2</v>
      </c>
      <c r="T712" s="126">
        <f>SUM(T713:T720)</f>
        <v>0</v>
      </c>
      <c r="AR712" s="120" t="s">
        <v>88</v>
      </c>
      <c r="AT712" s="127" t="s">
        <v>79</v>
      </c>
      <c r="AU712" s="127" t="s">
        <v>88</v>
      </c>
      <c r="AY712" s="120" t="s">
        <v>130</v>
      </c>
      <c r="BK712" s="128">
        <f>SUM(BK713:BK720)</f>
        <v>0</v>
      </c>
    </row>
    <row r="713" spans="2:65" s="1" customFormat="1" ht="16.5" customHeight="1">
      <c r="B713" s="31"/>
      <c r="C713" s="131" t="s">
        <v>482</v>
      </c>
      <c r="D713" s="131" t="s">
        <v>132</v>
      </c>
      <c r="E713" s="132" t="s">
        <v>1191</v>
      </c>
      <c r="F713" s="133" t="s">
        <v>1192</v>
      </c>
      <c r="G713" s="134" t="s">
        <v>135</v>
      </c>
      <c r="H713" s="135">
        <v>8.7639999999999993</v>
      </c>
      <c r="I713" s="136"/>
      <c r="J713" s="137">
        <f>ROUND(I713*H713,2)</f>
        <v>0</v>
      </c>
      <c r="K713" s="133" t="s">
        <v>1</v>
      </c>
      <c r="L713" s="31"/>
      <c r="M713" s="138" t="s">
        <v>1</v>
      </c>
      <c r="N713" s="139" t="s">
        <v>45</v>
      </c>
      <c r="P713" s="140">
        <f>O713*H713</f>
        <v>0</v>
      </c>
      <c r="Q713" s="140">
        <v>8.0000000000000002E-3</v>
      </c>
      <c r="R713" s="140">
        <f>Q713*H713</f>
        <v>7.0111999999999994E-2</v>
      </c>
      <c r="S713" s="140">
        <v>0</v>
      </c>
      <c r="T713" s="141">
        <f>S713*H713</f>
        <v>0</v>
      </c>
      <c r="AR713" s="142" t="s">
        <v>137</v>
      </c>
      <c r="AT713" s="142" t="s">
        <v>132</v>
      </c>
      <c r="AU713" s="142" t="s">
        <v>90</v>
      </c>
      <c r="AY713" s="16" t="s">
        <v>130</v>
      </c>
      <c r="BE713" s="143">
        <f>IF(N713="základní",J713,0)</f>
        <v>0</v>
      </c>
      <c r="BF713" s="143">
        <f>IF(N713="snížená",J713,0)</f>
        <v>0</v>
      </c>
      <c r="BG713" s="143">
        <f>IF(N713="zákl. přenesená",J713,0)</f>
        <v>0</v>
      </c>
      <c r="BH713" s="143">
        <f>IF(N713="sníž. přenesená",J713,0)</f>
        <v>0</v>
      </c>
      <c r="BI713" s="143">
        <f>IF(N713="nulová",J713,0)</f>
        <v>0</v>
      </c>
      <c r="BJ713" s="16" t="s">
        <v>88</v>
      </c>
      <c r="BK713" s="143">
        <f>ROUND(I713*H713,2)</f>
        <v>0</v>
      </c>
      <c r="BL713" s="16" t="s">
        <v>137</v>
      </c>
      <c r="BM713" s="142" t="s">
        <v>1193</v>
      </c>
    </row>
    <row r="714" spans="2:65" s="1" customFormat="1" ht="19.5">
      <c r="B714" s="31"/>
      <c r="D714" s="144" t="s">
        <v>139</v>
      </c>
      <c r="F714" s="145" t="s">
        <v>1194</v>
      </c>
      <c r="I714" s="146"/>
      <c r="L714" s="31"/>
      <c r="M714" s="147"/>
      <c r="T714" s="55"/>
      <c r="AT714" s="16" t="s">
        <v>139</v>
      </c>
      <c r="AU714" s="16" t="s">
        <v>90</v>
      </c>
    </row>
    <row r="715" spans="2:65" s="12" customFormat="1" ht="11.25">
      <c r="B715" s="150"/>
      <c r="D715" s="144" t="s">
        <v>143</v>
      </c>
      <c r="E715" s="151" t="s">
        <v>1</v>
      </c>
      <c r="F715" s="152" t="s">
        <v>1195</v>
      </c>
      <c r="H715" s="151" t="s">
        <v>1</v>
      </c>
      <c r="I715" s="153"/>
      <c r="L715" s="150"/>
      <c r="M715" s="154"/>
      <c r="T715" s="155"/>
      <c r="AT715" s="151" t="s">
        <v>143</v>
      </c>
      <c r="AU715" s="151" t="s">
        <v>90</v>
      </c>
      <c r="AV715" s="12" t="s">
        <v>88</v>
      </c>
      <c r="AW715" s="12" t="s">
        <v>36</v>
      </c>
      <c r="AX715" s="12" t="s">
        <v>80</v>
      </c>
      <c r="AY715" s="151" t="s">
        <v>130</v>
      </c>
    </row>
    <row r="716" spans="2:65" s="12" customFormat="1" ht="11.25">
      <c r="B716" s="150"/>
      <c r="D716" s="144" t="s">
        <v>143</v>
      </c>
      <c r="E716" s="151" t="s">
        <v>1</v>
      </c>
      <c r="F716" s="152" t="s">
        <v>1196</v>
      </c>
      <c r="H716" s="151" t="s">
        <v>1</v>
      </c>
      <c r="I716" s="153"/>
      <c r="L716" s="150"/>
      <c r="M716" s="154"/>
      <c r="T716" s="155"/>
      <c r="AT716" s="151" t="s">
        <v>143</v>
      </c>
      <c r="AU716" s="151" t="s">
        <v>90</v>
      </c>
      <c r="AV716" s="12" t="s">
        <v>88</v>
      </c>
      <c r="AW716" s="12" t="s">
        <v>36</v>
      </c>
      <c r="AX716" s="12" t="s">
        <v>80</v>
      </c>
      <c r="AY716" s="151" t="s">
        <v>130</v>
      </c>
    </row>
    <row r="717" spans="2:65" s="13" customFormat="1" ht="11.25">
      <c r="B717" s="156"/>
      <c r="D717" s="144" t="s">
        <v>143</v>
      </c>
      <c r="E717" s="157" t="s">
        <v>1</v>
      </c>
      <c r="F717" s="158" t="s">
        <v>1197</v>
      </c>
      <c r="H717" s="159">
        <v>2.484</v>
      </c>
      <c r="I717" s="160"/>
      <c r="L717" s="156"/>
      <c r="M717" s="161"/>
      <c r="T717" s="162"/>
      <c r="AT717" s="157" t="s">
        <v>143</v>
      </c>
      <c r="AU717" s="157" t="s">
        <v>90</v>
      </c>
      <c r="AV717" s="13" t="s">
        <v>90</v>
      </c>
      <c r="AW717" s="13" t="s">
        <v>36</v>
      </c>
      <c r="AX717" s="13" t="s">
        <v>80</v>
      </c>
      <c r="AY717" s="157" t="s">
        <v>130</v>
      </c>
    </row>
    <row r="718" spans="2:65" s="12" customFormat="1" ht="11.25">
      <c r="B718" s="150"/>
      <c r="D718" s="144" t="s">
        <v>143</v>
      </c>
      <c r="E718" s="151" t="s">
        <v>1</v>
      </c>
      <c r="F718" s="152" t="s">
        <v>1198</v>
      </c>
      <c r="H718" s="151" t="s">
        <v>1</v>
      </c>
      <c r="I718" s="153"/>
      <c r="L718" s="150"/>
      <c r="M718" s="154"/>
      <c r="T718" s="155"/>
      <c r="AT718" s="151" t="s">
        <v>143</v>
      </c>
      <c r="AU718" s="151" t="s">
        <v>90</v>
      </c>
      <c r="AV718" s="12" t="s">
        <v>88</v>
      </c>
      <c r="AW718" s="12" t="s">
        <v>36</v>
      </c>
      <c r="AX718" s="12" t="s">
        <v>80</v>
      </c>
      <c r="AY718" s="151" t="s">
        <v>130</v>
      </c>
    </row>
    <row r="719" spans="2:65" s="13" customFormat="1" ht="11.25">
      <c r="B719" s="156"/>
      <c r="D719" s="144" t="s">
        <v>143</v>
      </c>
      <c r="E719" s="157" t="s">
        <v>1</v>
      </c>
      <c r="F719" s="158" t="s">
        <v>1199</v>
      </c>
      <c r="H719" s="159">
        <v>6.28</v>
      </c>
      <c r="I719" s="160"/>
      <c r="L719" s="156"/>
      <c r="M719" s="161"/>
      <c r="T719" s="162"/>
      <c r="AT719" s="157" t="s">
        <v>143</v>
      </c>
      <c r="AU719" s="157" t="s">
        <v>90</v>
      </c>
      <c r="AV719" s="13" t="s">
        <v>90</v>
      </c>
      <c r="AW719" s="13" t="s">
        <v>36</v>
      </c>
      <c r="AX719" s="13" t="s">
        <v>80</v>
      </c>
      <c r="AY719" s="157" t="s">
        <v>130</v>
      </c>
    </row>
    <row r="720" spans="2:65" s="14" customFormat="1" ht="11.25">
      <c r="B720" s="163"/>
      <c r="D720" s="144" t="s">
        <v>143</v>
      </c>
      <c r="E720" s="164" t="s">
        <v>1</v>
      </c>
      <c r="F720" s="165" t="s">
        <v>152</v>
      </c>
      <c r="H720" s="166">
        <v>8.7639999999999993</v>
      </c>
      <c r="I720" s="167"/>
      <c r="L720" s="163"/>
      <c r="M720" s="168"/>
      <c r="T720" s="169"/>
      <c r="AT720" s="164" t="s">
        <v>143</v>
      </c>
      <c r="AU720" s="164" t="s">
        <v>90</v>
      </c>
      <c r="AV720" s="14" t="s">
        <v>137</v>
      </c>
      <c r="AW720" s="14" t="s">
        <v>36</v>
      </c>
      <c r="AX720" s="14" t="s">
        <v>88</v>
      </c>
      <c r="AY720" s="164" t="s">
        <v>130</v>
      </c>
    </row>
    <row r="721" spans="2:65" s="11" customFormat="1" ht="22.9" customHeight="1">
      <c r="B721" s="119"/>
      <c r="D721" s="120" t="s">
        <v>79</v>
      </c>
      <c r="E721" s="129" t="s">
        <v>205</v>
      </c>
      <c r="F721" s="129" t="s">
        <v>452</v>
      </c>
      <c r="I721" s="122"/>
      <c r="J721" s="130">
        <f>BK721</f>
        <v>0</v>
      </c>
      <c r="L721" s="119"/>
      <c r="M721" s="124"/>
      <c r="P721" s="125">
        <f>SUM(P722:P1116)</f>
        <v>0</v>
      </c>
      <c r="R721" s="125">
        <f>SUM(R722:R1116)</f>
        <v>66.896872000000002</v>
      </c>
      <c r="T721" s="126">
        <f>SUM(T722:T1116)</f>
        <v>99.2864</v>
      </c>
      <c r="AR721" s="120" t="s">
        <v>88</v>
      </c>
      <c r="AT721" s="127" t="s">
        <v>79</v>
      </c>
      <c r="AU721" s="127" t="s">
        <v>88</v>
      </c>
      <c r="AY721" s="120" t="s">
        <v>130</v>
      </c>
      <c r="BK721" s="128">
        <f>SUM(BK722:BK1116)</f>
        <v>0</v>
      </c>
    </row>
    <row r="722" spans="2:65" s="1" customFormat="1" ht="33" customHeight="1">
      <c r="B722" s="31"/>
      <c r="C722" s="131" t="s">
        <v>486</v>
      </c>
      <c r="D722" s="131" t="s">
        <v>132</v>
      </c>
      <c r="E722" s="132" t="s">
        <v>1200</v>
      </c>
      <c r="F722" s="133" t="s">
        <v>1201</v>
      </c>
      <c r="G722" s="134" t="s">
        <v>170</v>
      </c>
      <c r="H722" s="135">
        <v>2</v>
      </c>
      <c r="I722" s="136"/>
      <c r="J722" s="137">
        <f>ROUND(I722*H722,2)</f>
        <v>0</v>
      </c>
      <c r="K722" s="133" t="s">
        <v>1</v>
      </c>
      <c r="L722" s="31"/>
      <c r="M722" s="138" t="s">
        <v>1</v>
      </c>
      <c r="N722" s="139" t="s">
        <v>45</v>
      </c>
      <c r="P722" s="140">
        <f>O722*H722</f>
        <v>0</v>
      </c>
      <c r="Q722" s="140">
        <v>2.0000000000000002E-5</v>
      </c>
      <c r="R722" s="140">
        <f>Q722*H722</f>
        <v>4.0000000000000003E-5</v>
      </c>
      <c r="S722" s="140">
        <v>0</v>
      </c>
      <c r="T722" s="141">
        <f>S722*H722</f>
        <v>0</v>
      </c>
      <c r="AR722" s="142" t="s">
        <v>137</v>
      </c>
      <c r="AT722" s="142" t="s">
        <v>132</v>
      </c>
      <c r="AU722" s="142" t="s">
        <v>90</v>
      </c>
      <c r="AY722" s="16" t="s">
        <v>130</v>
      </c>
      <c r="BE722" s="143">
        <f>IF(N722="základní",J722,0)</f>
        <v>0</v>
      </c>
      <c r="BF722" s="143">
        <f>IF(N722="snížená",J722,0)</f>
        <v>0</v>
      </c>
      <c r="BG722" s="143">
        <f>IF(N722="zákl. přenesená",J722,0)</f>
        <v>0</v>
      </c>
      <c r="BH722" s="143">
        <f>IF(N722="sníž. přenesená",J722,0)</f>
        <v>0</v>
      </c>
      <c r="BI722" s="143">
        <f>IF(N722="nulová",J722,0)</f>
        <v>0</v>
      </c>
      <c r="BJ722" s="16" t="s">
        <v>88</v>
      </c>
      <c r="BK722" s="143">
        <f>ROUND(I722*H722,2)</f>
        <v>0</v>
      </c>
      <c r="BL722" s="16" t="s">
        <v>137</v>
      </c>
      <c r="BM722" s="142" t="s">
        <v>1202</v>
      </c>
    </row>
    <row r="723" spans="2:65" s="1" customFormat="1" ht="19.5">
      <c r="B723" s="31"/>
      <c r="D723" s="144" t="s">
        <v>139</v>
      </c>
      <c r="F723" s="145" t="s">
        <v>1201</v>
      </c>
      <c r="I723" s="146"/>
      <c r="L723" s="31"/>
      <c r="M723" s="147"/>
      <c r="T723" s="55"/>
      <c r="AT723" s="16" t="s">
        <v>139</v>
      </c>
      <c r="AU723" s="16" t="s">
        <v>90</v>
      </c>
    </row>
    <row r="724" spans="2:65" s="12" customFormat="1" ht="11.25">
      <c r="B724" s="150"/>
      <c r="D724" s="144" t="s">
        <v>143</v>
      </c>
      <c r="E724" s="151" t="s">
        <v>1</v>
      </c>
      <c r="F724" s="152" t="s">
        <v>1203</v>
      </c>
      <c r="H724" s="151" t="s">
        <v>1</v>
      </c>
      <c r="I724" s="153"/>
      <c r="L724" s="150"/>
      <c r="M724" s="154"/>
      <c r="T724" s="155"/>
      <c r="AT724" s="151" t="s">
        <v>143</v>
      </c>
      <c r="AU724" s="151" t="s">
        <v>90</v>
      </c>
      <c r="AV724" s="12" t="s">
        <v>88</v>
      </c>
      <c r="AW724" s="12" t="s">
        <v>36</v>
      </c>
      <c r="AX724" s="12" t="s">
        <v>80</v>
      </c>
      <c r="AY724" s="151" t="s">
        <v>130</v>
      </c>
    </row>
    <row r="725" spans="2:65" s="12" customFormat="1" ht="11.25">
      <c r="B725" s="150"/>
      <c r="D725" s="144" t="s">
        <v>143</v>
      </c>
      <c r="E725" s="151" t="s">
        <v>1</v>
      </c>
      <c r="F725" s="152" t="s">
        <v>281</v>
      </c>
      <c r="H725" s="151" t="s">
        <v>1</v>
      </c>
      <c r="I725" s="153"/>
      <c r="L725" s="150"/>
      <c r="M725" s="154"/>
      <c r="T725" s="155"/>
      <c r="AT725" s="151" t="s">
        <v>143</v>
      </c>
      <c r="AU725" s="151" t="s">
        <v>90</v>
      </c>
      <c r="AV725" s="12" t="s">
        <v>88</v>
      </c>
      <c r="AW725" s="12" t="s">
        <v>36</v>
      </c>
      <c r="AX725" s="12" t="s">
        <v>80</v>
      </c>
      <c r="AY725" s="151" t="s">
        <v>130</v>
      </c>
    </row>
    <row r="726" spans="2:65" s="13" customFormat="1" ht="11.25">
      <c r="B726" s="156"/>
      <c r="D726" s="144" t="s">
        <v>143</v>
      </c>
      <c r="E726" s="157" t="s">
        <v>1</v>
      </c>
      <c r="F726" s="158" t="s">
        <v>90</v>
      </c>
      <c r="H726" s="159">
        <v>2</v>
      </c>
      <c r="I726" s="160"/>
      <c r="L726" s="156"/>
      <c r="M726" s="161"/>
      <c r="T726" s="162"/>
      <c r="AT726" s="157" t="s">
        <v>143</v>
      </c>
      <c r="AU726" s="157" t="s">
        <v>90</v>
      </c>
      <c r="AV726" s="13" t="s">
        <v>90</v>
      </c>
      <c r="AW726" s="13" t="s">
        <v>36</v>
      </c>
      <c r="AX726" s="13" t="s">
        <v>80</v>
      </c>
      <c r="AY726" s="157" t="s">
        <v>130</v>
      </c>
    </row>
    <row r="727" spans="2:65" s="14" customFormat="1" ht="11.25">
      <c r="B727" s="163"/>
      <c r="D727" s="144" t="s">
        <v>143</v>
      </c>
      <c r="E727" s="164" t="s">
        <v>1</v>
      </c>
      <c r="F727" s="165" t="s">
        <v>152</v>
      </c>
      <c r="H727" s="166">
        <v>2</v>
      </c>
      <c r="I727" s="167"/>
      <c r="L727" s="163"/>
      <c r="M727" s="168"/>
      <c r="T727" s="169"/>
      <c r="AT727" s="164" t="s">
        <v>143</v>
      </c>
      <c r="AU727" s="164" t="s">
        <v>90</v>
      </c>
      <c r="AV727" s="14" t="s">
        <v>137</v>
      </c>
      <c r="AW727" s="14" t="s">
        <v>36</v>
      </c>
      <c r="AX727" s="14" t="s">
        <v>88</v>
      </c>
      <c r="AY727" s="164" t="s">
        <v>130</v>
      </c>
    </row>
    <row r="728" spans="2:65" s="1" customFormat="1" ht="16.5" customHeight="1">
      <c r="B728" s="31"/>
      <c r="C728" s="170" t="s">
        <v>492</v>
      </c>
      <c r="D728" s="170" t="s">
        <v>327</v>
      </c>
      <c r="E728" s="171" t="s">
        <v>1204</v>
      </c>
      <c r="F728" s="172" t="s">
        <v>1205</v>
      </c>
      <c r="G728" s="173" t="s">
        <v>215</v>
      </c>
      <c r="H728" s="174">
        <v>1</v>
      </c>
      <c r="I728" s="175"/>
      <c r="J728" s="176">
        <f>ROUND(I728*H728,2)</f>
        <v>0</v>
      </c>
      <c r="K728" s="172" t="s">
        <v>1</v>
      </c>
      <c r="L728" s="177"/>
      <c r="M728" s="178" t="s">
        <v>1</v>
      </c>
      <c r="N728" s="179" t="s">
        <v>45</v>
      </c>
      <c r="P728" s="140">
        <f>O728*H728</f>
        <v>0</v>
      </c>
      <c r="Q728" s="140">
        <v>1.7</v>
      </c>
      <c r="R728" s="140">
        <f>Q728*H728</f>
        <v>1.7</v>
      </c>
      <c r="S728" s="140">
        <v>0</v>
      </c>
      <c r="T728" s="141">
        <f>S728*H728</f>
        <v>0</v>
      </c>
      <c r="AR728" s="142" t="s">
        <v>205</v>
      </c>
      <c r="AT728" s="142" t="s">
        <v>327</v>
      </c>
      <c r="AU728" s="142" t="s">
        <v>90</v>
      </c>
      <c r="AY728" s="16" t="s">
        <v>130</v>
      </c>
      <c r="BE728" s="143">
        <f>IF(N728="základní",J728,0)</f>
        <v>0</v>
      </c>
      <c r="BF728" s="143">
        <f>IF(N728="snížená",J728,0)</f>
        <v>0</v>
      </c>
      <c r="BG728" s="143">
        <f>IF(N728="zákl. přenesená",J728,0)</f>
        <v>0</v>
      </c>
      <c r="BH728" s="143">
        <f>IF(N728="sníž. přenesená",J728,0)</f>
        <v>0</v>
      </c>
      <c r="BI728" s="143">
        <f>IF(N728="nulová",J728,0)</f>
        <v>0</v>
      </c>
      <c r="BJ728" s="16" t="s">
        <v>88</v>
      </c>
      <c r="BK728" s="143">
        <f>ROUND(I728*H728,2)</f>
        <v>0</v>
      </c>
      <c r="BL728" s="16" t="s">
        <v>137</v>
      </c>
      <c r="BM728" s="142" t="s">
        <v>1206</v>
      </c>
    </row>
    <row r="729" spans="2:65" s="1" customFormat="1" ht="11.25">
      <c r="B729" s="31"/>
      <c r="D729" s="144" t="s">
        <v>139</v>
      </c>
      <c r="F729" s="145" t="s">
        <v>1205</v>
      </c>
      <c r="I729" s="146"/>
      <c r="L729" s="31"/>
      <c r="M729" s="147"/>
      <c r="T729" s="55"/>
      <c r="AT729" s="16" t="s">
        <v>139</v>
      </c>
      <c r="AU729" s="16" t="s">
        <v>90</v>
      </c>
    </row>
    <row r="730" spans="2:65" s="1" customFormat="1" ht="19.5">
      <c r="B730" s="31"/>
      <c r="D730" s="144" t="s">
        <v>579</v>
      </c>
      <c r="F730" s="180" t="s">
        <v>1207</v>
      </c>
      <c r="I730" s="146"/>
      <c r="L730" s="31"/>
      <c r="M730" s="147"/>
      <c r="T730" s="55"/>
      <c r="AT730" s="16" t="s">
        <v>579</v>
      </c>
      <c r="AU730" s="16" t="s">
        <v>90</v>
      </c>
    </row>
    <row r="731" spans="2:65" s="12" customFormat="1" ht="11.25">
      <c r="B731" s="150"/>
      <c r="D731" s="144" t="s">
        <v>143</v>
      </c>
      <c r="E731" s="151" t="s">
        <v>1</v>
      </c>
      <c r="F731" s="152" t="s">
        <v>1203</v>
      </c>
      <c r="H731" s="151" t="s">
        <v>1</v>
      </c>
      <c r="I731" s="153"/>
      <c r="L731" s="150"/>
      <c r="M731" s="154"/>
      <c r="T731" s="155"/>
      <c r="AT731" s="151" t="s">
        <v>143</v>
      </c>
      <c r="AU731" s="151" t="s">
        <v>90</v>
      </c>
      <c r="AV731" s="12" t="s">
        <v>88</v>
      </c>
      <c r="AW731" s="12" t="s">
        <v>36</v>
      </c>
      <c r="AX731" s="12" t="s">
        <v>80</v>
      </c>
      <c r="AY731" s="151" t="s">
        <v>130</v>
      </c>
    </row>
    <row r="732" spans="2:65" s="12" customFormat="1" ht="11.25">
      <c r="B732" s="150"/>
      <c r="D732" s="144" t="s">
        <v>143</v>
      </c>
      <c r="E732" s="151" t="s">
        <v>1</v>
      </c>
      <c r="F732" s="152" t="s">
        <v>281</v>
      </c>
      <c r="H732" s="151" t="s">
        <v>1</v>
      </c>
      <c r="I732" s="153"/>
      <c r="L732" s="150"/>
      <c r="M732" s="154"/>
      <c r="T732" s="155"/>
      <c r="AT732" s="151" t="s">
        <v>143</v>
      </c>
      <c r="AU732" s="151" t="s">
        <v>90</v>
      </c>
      <c r="AV732" s="12" t="s">
        <v>88</v>
      </c>
      <c r="AW732" s="12" t="s">
        <v>36</v>
      </c>
      <c r="AX732" s="12" t="s">
        <v>80</v>
      </c>
      <c r="AY732" s="151" t="s">
        <v>130</v>
      </c>
    </row>
    <row r="733" spans="2:65" s="13" customFormat="1" ht="11.25">
      <c r="B733" s="156"/>
      <c r="D733" s="144" t="s">
        <v>143</v>
      </c>
      <c r="E733" s="157" t="s">
        <v>1</v>
      </c>
      <c r="F733" s="158" t="s">
        <v>88</v>
      </c>
      <c r="H733" s="159">
        <v>1</v>
      </c>
      <c r="I733" s="160"/>
      <c r="L733" s="156"/>
      <c r="M733" s="161"/>
      <c r="T733" s="162"/>
      <c r="AT733" s="157" t="s">
        <v>143</v>
      </c>
      <c r="AU733" s="157" t="s">
        <v>90</v>
      </c>
      <c r="AV733" s="13" t="s">
        <v>90</v>
      </c>
      <c r="AW733" s="13" t="s">
        <v>36</v>
      </c>
      <c r="AX733" s="13" t="s">
        <v>80</v>
      </c>
      <c r="AY733" s="157" t="s">
        <v>130</v>
      </c>
    </row>
    <row r="734" spans="2:65" s="14" customFormat="1" ht="11.25">
      <c r="B734" s="163"/>
      <c r="D734" s="144" t="s">
        <v>143</v>
      </c>
      <c r="E734" s="164" t="s">
        <v>1</v>
      </c>
      <c r="F734" s="165" t="s">
        <v>152</v>
      </c>
      <c r="H734" s="166">
        <v>1</v>
      </c>
      <c r="I734" s="167"/>
      <c r="L734" s="163"/>
      <c r="M734" s="168"/>
      <c r="T734" s="169"/>
      <c r="AT734" s="164" t="s">
        <v>143</v>
      </c>
      <c r="AU734" s="164" t="s">
        <v>90</v>
      </c>
      <c r="AV734" s="14" t="s">
        <v>137</v>
      </c>
      <c r="AW734" s="14" t="s">
        <v>36</v>
      </c>
      <c r="AX734" s="14" t="s">
        <v>88</v>
      </c>
      <c r="AY734" s="164" t="s">
        <v>130</v>
      </c>
    </row>
    <row r="735" spans="2:65" s="1" customFormat="1" ht="33" customHeight="1">
      <c r="B735" s="31"/>
      <c r="C735" s="131" t="s">
        <v>497</v>
      </c>
      <c r="D735" s="131" t="s">
        <v>132</v>
      </c>
      <c r="E735" s="132" t="s">
        <v>1208</v>
      </c>
      <c r="F735" s="133" t="s">
        <v>1209</v>
      </c>
      <c r="G735" s="134" t="s">
        <v>170</v>
      </c>
      <c r="H735" s="135">
        <v>25</v>
      </c>
      <c r="I735" s="136"/>
      <c r="J735" s="137">
        <f>ROUND(I735*H735,2)</f>
        <v>0</v>
      </c>
      <c r="K735" s="133" t="s">
        <v>136</v>
      </c>
      <c r="L735" s="31"/>
      <c r="M735" s="138" t="s">
        <v>1</v>
      </c>
      <c r="N735" s="139" t="s">
        <v>45</v>
      </c>
      <c r="P735" s="140">
        <f>O735*H735</f>
        <v>0</v>
      </c>
      <c r="Q735" s="140">
        <v>3.0000000000000001E-5</v>
      </c>
      <c r="R735" s="140">
        <f>Q735*H735</f>
        <v>7.5000000000000002E-4</v>
      </c>
      <c r="S735" s="140">
        <v>0</v>
      </c>
      <c r="T735" s="141">
        <f>S735*H735</f>
        <v>0</v>
      </c>
      <c r="AR735" s="142" t="s">
        <v>137</v>
      </c>
      <c r="AT735" s="142" t="s">
        <v>132</v>
      </c>
      <c r="AU735" s="142" t="s">
        <v>90</v>
      </c>
      <c r="AY735" s="16" t="s">
        <v>130</v>
      </c>
      <c r="BE735" s="143">
        <f>IF(N735="základní",J735,0)</f>
        <v>0</v>
      </c>
      <c r="BF735" s="143">
        <f>IF(N735="snížená",J735,0)</f>
        <v>0</v>
      </c>
      <c r="BG735" s="143">
        <f>IF(N735="zákl. přenesená",J735,0)</f>
        <v>0</v>
      </c>
      <c r="BH735" s="143">
        <f>IF(N735="sníž. přenesená",J735,0)</f>
        <v>0</v>
      </c>
      <c r="BI735" s="143">
        <f>IF(N735="nulová",J735,0)</f>
        <v>0</v>
      </c>
      <c r="BJ735" s="16" t="s">
        <v>88</v>
      </c>
      <c r="BK735" s="143">
        <f>ROUND(I735*H735,2)</f>
        <v>0</v>
      </c>
      <c r="BL735" s="16" t="s">
        <v>137</v>
      </c>
      <c r="BM735" s="142" t="s">
        <v>1210</v>
      </c>
    </row>
    <row r="736" spans="2:65" s="1" customFormat="1" ht="19.5">
      <c r="B736" s="31"/>
      <c r="D736" s="144" t="s">
        <v>139</v>
      </c>
      <c r="F736" s="145" t="s">
        <v>1211</v>
      </c>
      <c r="I736" s="146"/>
      <c r="L736" s="31"/>
      <c r="M736" s="147"/>
      <c r="T736" s="55"/>
      <c r="AT736" s="16" t="s">
        <v>139</v>
      </c>
      <c r="AU736" s="16" t="s">
        <v>90</v>
      </c>
    </row>
    <row r="737" spans="2:65" s="1" customFormat="1" ht="11.25">
      <c r="B737" s="31"/>
      <c r="D737" s="148" t="s">
        <v>141</v>
      </c>
      <c r="F737" s="149" t="s">
        <v>1212</v>
      </c>
      <c r="I737" s="146"/>
      <c r="L737" s="31"/>
      <c r="M737" s="147"/>
      <c r="T737" s="55"/>
      <c r="AT737" s="16" t="s">
        <v>141</v>
      </c>
      <c r="AU737" s="16" t="s">
        <v>90</v>
      </c>
    </row>
    <row r="738" spans="2:65" s="12" customFormat="1" ht="11.25">
      <c r="B738" s="150"/>
      <c r="D738" s="144" t="s">
        <v>143</v>
      </c>
      <c r="E738" s="151" t="s">
        <v>1</v>
      </c>
      <c r="F738" s="152" t="s">
        <v>1203</v>
      </c>
      <c r="H738" s="151" t="s">
        <v>1</v>
      </c>
      <c r="I738" s="153"/>
      <c r="L738" s="150"/>
      <c r="M738" s="154"/>
      <c r="T738" s="155"/>
      <c r="AT738" s="151" t="s">
        <v>143</v>
      </c>
      <c r="AU738" s="151" t="s">
        <v>90</v>
      </c>
      <c r="AV738" s="12" t="s">
        <v>88</v>
      </c>
      <c r="AW738" s="12" t="s">
        <v>36</v>
      </c>
      <c r="AX738" s="12" t="s">
        <v>80</v>
      </c>
      <c r="AY738" s="151" t="s">
        <v>130</v>
      </c>
    </row>
    <row r="739" spans="2:65" s="12" customFormat="1" ht="11.25">
      <c r="B739" s="150"/>
      <c r="D739" s="144" t="s">
        <v>143</v>
      </c>
      <c r="E739" s="151" t="s">
        <v>1</v>
      </c>
      <c r="F739" s="152" t="s">
        <v>203</v>
      </c>
      <c r="H739" s="151" t="s">
        <v>1</v>
      </c>
      <c r="I739" s="153"/>
      <c r="L739" s="150"/>
      <c r="M739" s="154"/>
      <c r="T739" s="155"/>
      <c r="AT739" s="151" t="s">
        <v>143</v>
      </c>
      <c r="AU739" s="151" t="s">
        <v>90</v>
      </c>
      <c r="AV739" s="12" t="s">
        <v>88</v>
      </c>
      <c r="AW739" s="12" t="s">
        <v>36</v>
      </c>
      <c r="AX739" s="12" t="s">
        <v>80</v>
      </c>
      <c r="AY739" s="151" t="s">
        <v>130</v>
      </c>
    </row>
    <row r="740" spans="2:65" s="13" customFormat="1" ht="11.25">
      <c r="B740" s="156"/>
      <c r="D740" s="144" t="s">
        <v>143</v>
      </c>
      <c r="E740" s="157" t="s">
        <v>1</v>
      </c>
      <c r="F740" s="158" t="s">
        <v>332</v>
      </c>
      <c r="H740" s="159">
        <v>25</v>
      </c>
      <c r="I740" s="160"/>
      <c r="L740" s="156"/>
      <c r="M740" s="161"/>
      <c r="T740" s="162"/>
      <c r="AT740" s="157" t="s">
        <v>143</v>
      </c>
      <c r="AU740" s="157" t="s">
        <v>90</v>
      </c>
      <c r="AV740" s="13" t="s">
        <v>90</v>
      </c>
      <c r="AW740" s="13" t="s">
        <v>36</v>
      </c>
      <c r="AX740" s="13" t="s">
        <v>80</v>
      </c>
      <c r="AY740" s="157" t="s">
        <v>130</v>
      </c>
    </row>
    <row r="741" spans="2:65" s="14" customFormat="1" ht="11.25">
      <c r="B741" s="163"/>
      <c r="D741" s="144" t="s">
        <v>143</v>
      </c>
      <c r="E741" s="164" t="s">
        <v>1</v>
      </c>
      <c r="F741" s="165" t="s">
        <v>152</v>
      </c>
      <c r="H741" s="166">
        <v>25</v>
      </c>
      <c r="I741" s="167"/>
      <c r="L741" s="163"/>
      <c r="M741" s="168"/>
      <c r="T741" s="169"/>
      <c r="AT741" s="164" t="s">
        <v>143</v>
      </c>
      <c r="AU741" s="164" t="s">
        <v>90</v>
      </c>
      <c r="AV741" s="14" t="s">
        <v>137</v>
      </c>
      <c r="AW741" s="14" t="s">
        <v>36</v>
      </c>
      <c r="AX741" s="14" t="s">
        <v>88</v>
      </c>
      <c r="AY741" s="164" t="s">
        <v>130</v>
      </c>
    </row>
    <row r="742" spans="2:65" s="1" customFormat="1" ht="24.2" customHeight="1">
      <c r="B742" s="31"/>
      <c r="C742" s="170" t="s">
        <v>504</v>
      </c>
      <c r="D742" s="170" t="s">
        <v>327</v>
      </c>
      <c r="E742" s="171" t="s">
        <v>1213</v>
      </c>
      <c r="F742" s="172" t="s">
        <v>1214</v>
      </c>
      <c r="G742" s="173" t="s">
        <v>170</v>
      </c>
      <c r="H742" s="174">
        <v>25.375</v>
      </c>
      <c r="I742" s="175"/>
      <c r="J742" s="176">
        <f>ROUND(I742*H742,2)</f>
        <v>0</v>
      </c>
      <c r="K742" s="172" t="s">
        <v>136</v>
      </c>
      <c r="L742" s="177"/>
      <c r="M742" s="178" t="s">
        <v>1</v>
      </c>
      <c r="N742" s="179" t="s">
        <v>45</v>
      </c>
      <c r="P742" s="140">
        <f>O742*H742</f>
        <v>0</v>
      </c>
      <c r="Q742" s="140">
        <v>2.4E-2</v>
      </c>
      <c r="R742" s="140">
        <f>Q742*H742</f>
        <v>0.60899999999999999</v>
      </c>
      <c r="S742" s="140">
        <v>0</v>
      </c>
      <c r="T742" s="141">
        <f>S742*H742</f>
        <v>0</v>
      </c>
      <c r="AR742" s="142" t="s">
        <v>205</v>
      </c>
      <c r="AT742" s="142" t="s">
        <v>327</v>
      </c>
      <c r="AU742" s="142" t="s">
        <v>90</v>
      </c>
      <c r="AY742" s="16" t="s">
        <v>130</v>
      </c>
      <c r="BE742" s="143">
        <f>IF(N742="základní",J742,0)</f>
        <v>0</v>
      </c>
      <c r="BF742" s="143">
        <f>IF(N742="snížená",J742,0)</f>
        <v>0</v>
      </c>
      <c r="BG742" s="143">
        <f>IF(N742="zákl. přenesená",J742,0)</f>
        <v>0</v>
      </c>
      <c r="BH742" s="143">
        <f>IF(N742="sníž. přenesená",J742,0)</f>
        <v>0</v>
      </c>
      <c r="BI742" s="143">
        <f>IF(N742="nulová",J742,0)</f>
        <v>0</v>
      </c>
      <c r="BJ742" s="16" t="s">
        <v>88</v>
      </c>
      <c r="BK742" s="143">
        <f>ROUND(I742*H742,2)</f>
        <v>0</v>
      </c>
      <c r="BL742" s="16" t="s">
        <v>137</v>
      </c>
      <c r="BM742" s="142" t="s">
        <v>1215</v>
      </c>
    </row>
    <row r="743" spans="2:65" s="1" customFormat="1" ht="11.25">
      <c r="B743" s="31"/>
      <c r="D743" s="144" t="s">
        <v>139</v>
      </c>
      <c r="F743" s="145" t="s">
        <v>1214</v>
      </c>
      <c r="I743" s="146"/>
      <c r="L743" s="31"/>
      <c r="M743" s="147"/>
      <c r="T743" s="55"/>
      <c r="AT743" s="16" t="s">
        <v>139</v>
      </c>
      <c r="AU743" s="16" t="s">
        <v>90</v>
      </c>
    </row>
    <row r="744" spans="2:65" s="12" customFormat="1" ht="11.25">
      <c r="B744" s="150"/>
      <c r="D744" s="144" t="s">
        <v>143</v>
      </c>
      <c r="E744" s="151" t="s">
        <v>1</v>
      </c>
      <c r="F744" s="152" t="s">
        <v>1203</v>
      </c>
      <c r="H744" s="151" t="s">
        <v>1</v>
      </c>
      <c r="I744" s="153"/>
      <c r="L744" s="150"/>
      <c r="M744" s="154"/>
      <c r="T744" s="155"/>
      <c r="AT744" s="151" t="s">
        <v>143</v>
      </c>
      <c r="AU744" s="151" t="s">
        <v>90</v>
      </c>
      <c r="AV744" s="12" t="s">
        <v>88</v>
      </c>
      <c r="AW744" s="12" t="s">
        <v>36</v>
      </c>
      <c r="AX744" s="12" t="s">
        <v>80</v>
      </c>
      <c r="AY744" s="151" t="s">
        <v>130</v>
      </c>
    </row>
    <row r="745" spans="2:65" s="12" customFormat="1" ht="11.25">
      <c r="B745" s="150"/>
      <c r="D745" s="144" t="s">
        <v>143</v>
      </c>
      <c r="E745" s="151" t="s">
        <v>1</v>
      </c>
      <c r="F745" s="152" t="s">
        <v>203</v>
      </c>
      <c r="H745" s="151" t="s">
        <v>1</v>
      </c>
      <c r="I745" s="153"/>
      <c r="L745" s="150"/>
      <c r="M745" s="154"/>
      <c r="T745" s="155"/>
      <c r="AT745" s="151" t="s">
        <v>143</v>
      </c>
      <c r="AU745" s="151" t="s">
        <v>90</v>
      </c>
      <c r="AV745" s="12" t="s">
        <v>88</v>
      </c>
      <c r="AW745" s="12" t="s">
        <v>36</v>
      </c>
      <c r="AX745" s="12" t="s">
        <v>80</v>
      </c>
      <c r="AY745" s="151" t="s">
        <v>130</v>
      </c>
    </row>
    <row r="746" spans="2:65" s="13" customFormat="1" ht="11.25">
      <c r="B746" s="156"/>
      <c r="D746" s="144" t="s">
        <v>143</v>
      </c>
      <c r="E746" s="157" t="s">
        <v>1</v>
      </c>
      <c r="F746" s="158" t="s">
        <v>332</v>
      </c>
      <c r="H746" s="159">
        <v>25</v>
      </c>
      <c r="I746" s="160"/>
      <c r="L746" s="156"/>
      <c r="M746" s="161"/>
      <c r="T746" s="162"/>
      <c r="AT746" s="157" t="s">
        <v>143</v>
      </c>
      <c r="AU746" s="157" t="s">
        <v>90</v>
      </c>
      <c r="AV746" s="13" t="s">
        <v>90</v>
      </c>
      <c r="AW746" s="13" t="s">
        <v>36</v>
      </c>
      <c r="AX746" s="13" t="s">
        <v>80</v>
      </c>
      <c r="AY746" s="157" t="s">
        <v>130</v>
      </c>
    </row>
    <row r="747" spans="2:65" s="14" customFormat="1" ht="11.25">
      <c r="B747" s="163"/>
      <c r="D747" s="144" t="s">
        <v>143</v>
      </c>
      <c r="E747" s="164" t="s">
        <v>1</v>
      </c>
      <c r="F747" s="165" t="s">
        <v>152</v>
      </c>
      <c r="H747" s="166">
        <v>25</v>
      </c>
      <c r="I747" s="167"/>
      <c r="L747" s="163"/>
      <c r="M747" s="168"/>
      <c r="T747" s="169"/>
      <c r="AT747" s="164" t="s">
        <v>143</v>
      </c>
      <c r="AU747" s="164" t="s">
        <v>90</v>
      </c>
      <c r="AV747" s="14" t="s">
        <v>137</v>
      </c>
      <c r="AW747" s="14" t="s">
        <v>36</v>
      </c>
      <c r="AX747" s="14" t="s">
        <v>88</v>
      </c>
      <c r="AY747" s="164" t="s">
        <v>130</v>
      </c>
    </row>
    <row r="748" spans="2:65" s="13" customFormat="1" ht="11.25">
      <c r="B748" s="156"/>
      <c r="D748" s="144" t="s">
        <v>143</v>
      </c>
      <c r="F748" s="158" t="s">
        <v>1216</v>
      </c>
      <c r="H748" s="159">
        <v>25.375</v>
      </c>
      <c r="I748" s="160"/>
      <c r="L748" s="156"/>
      <c r="M748" s="161"/>
      <c r="T748" s="162"/>
      <c r="AT748" s="157" t="s">
        <v>143</v>
      </c>
      <c r="AU748" s="157" t="s">
        <v>90</v>
      </c>
      <c r="AV748" s="13" t="s">
        <v>90</v>
      </c>
      <c r="AW748" s="13" t="s">
        <v>4</v>
      </c>
      <c r="AX748" s="13" t="s">
        <v>88</v>
      </c>
      <c r="AY748" s="157" t="s">
        <v>130</v>
      </c>
    </row>
    <row r="749" spans="2:65" s="1" customFormat="1" ht="33" customHeight="1">
      <c r="B749" s="31"/>
      <c r="C749" s="131" t="s">
        <v>508</v>
      </c>
      <c r="D749" s="131" t="s">
        <v>132</v>
      </c>
      <c r="E749" s="132" t="s">
        <v>1217</v>
      </c>
      <c r="F749" s="133" t="s">
        <v>1218</v>
      </c>
      <c r="G749" s="134" t="s">
        <v>215</v>
      </c>
      <c r="H749" s="135">
        <v>8</v>
      </c>
      <c r="I749" s="136"/>
      <c r="J749" s="137">
        <f>ROUND(I749*H749,2)</f>
        <v>0</v>
      </c>
      <c r="K749" s="133" t="s">
        <v>136</v>
      </c>
      <c r="L749" s="31"/>
      <c r="M749" s="138" t="s">
        <v>1</v>
      </c>
      <c r="N749" s="139" t="s">
        <v>45</v>
      </c>
      <c r="P749" s="140">
        <f>O749*H749</f>
        <v>0</v>
      </c>
      <c r="Q749" s="140">
        <v>8.4999999999999995E-4</v>
      </c>
      <c r="R749" s="140">
        <f>Q749*H749</f>
        <v>6.7999999999999996E-3</v>
      </c>
      <c r="S749" s="140">
        <v>0</v>
      </c>
      <c r="T749" s="141">
        <f>S749*H749</f>
        <v>0</v>
      </c>
      <c r="AR749" s="142" t="s">
        <v>137</v>
      </c>
      <c r="AT749" s="142" t="s">
        <v>132</v>
      </c>
      <c r="AU749" s="142" t="s">
        <v>90</v>
      </c>
      <c r="AY749" s="16" t="s">
        <v>130</v>
      </c>
      <c r="BE749" s="143">
        <f>IF(N749="základní",J749,0)</f>
        <v>0</v>
      </c>
      <c r="BF749" s="143">
        <f>IF(N749="snížená",J749,0)</f>
        <v>0</v>
      </c>
      <c r="BG749" s="143">
        <f>IF(N749="zákl. přenesená",J749,0)</f>
        <v>0</v>
      </c>
      <c r="BH749" s="143">
        <f>IF(N749="sníž. přenesená",J749,0)</f>
        <v>0</v>
      </c>
      <c r="BI749" s="143">
        <f>IF(N749="nulová",J749,0)</f>
        <v>0</v>
      </c>
      <c r="BJ749" s="16" t="s">
        <v>88</v>
      </c>
      <c r="BK749" s="143">
        <f>ROUND(I749*H749,2)</f>
        <v>0</v>
      </c>
      <c r="BL749" s="16" t="s">
        <v>137</v>
      </c>
      <c r="BM749" s="142" t="s">
        <v>1219</v>
      </c>
    </row>
    <row r="750" spans="2:65" s="1" customFormat="1" ht="39">
      <c r="B750" s="31"/>
      <c r="D750" s="144" t="s">
        <v>139</v>
      </c>
      <c r="F750" s="145" t="s">
        <v>1220</v>
      </c>
      <c r="I750" s="146"/>
      <c r="L750" s="31"/>
      <c r="M750" s="147"/>
      <c r="T750" s="55"/>
      <c r="AT750" s="16" t="s">
        <v>139</v>
      </c>
      <c r="AU750" s="16" t="s">
        <v>90</v>
      </c>
    </row>
    <row r="751" spans="2:65" s="1" customFormat="1" ht="11.25">
      <c r="B751" s="31"/>
      <c r="D751" s="148" t="s">
        <v>141</v>
      </c>
      <c r="F751" s="149" t="s">
        <v>1221</v>
      </c>
      <c r="I751" s="146"/>
      <c r="L751" s="31"/>
      <c r="M751" s="147"/>
      <c r="T751" s="55"/>
      <c r="AT751" s="16" t="s">
        <v>141</v>
      </c>
      <c r="AU751" s="16" t="s">
        <v>90</v>
      </c>
    </row>
    <row r="752" spans="2:65" s="12" customFormat="1" ht="11.25">
      <c r="B752" s="150"/>
      <c r="D752" s="144" t="s">
        <v>143</v>
      </c>
      <c r="E752" s="151" t="s">
        <v>1</v>
      </c>
      <c r="F752" s="152" t="s">
        <v>1203</v>
      </c>
      <c r="H752" s="151" t="s">
        <v>1</v>
      </c>
      <c r="I752" s="153"/>
      <c r="L752" s="150"/>
      <c r="M752" s="154"/>
      <c r="T752" s="155"/>
      <c r="AT752" s="151" t="s">
        <v>143</v>
      </c>
      <c r="AU752" s="151" t="s">
        <v>90</v>
      </c>
      <c r="AV752" s="12" t="s">
        <v>88</v>
      </c>
      <c r="AW752" s="12" t="s">
        <v>36</v>
      </c>
      <c r="AX752" s="12" t="s">
        <v>80</v>
      </c>
      <c r="AY752" s="151" t="s">
        <v>130</v>
      </c>
    </row>
    <row r="753" spans="2:65" s="12" customFormat="1" ht="11.25">
      <c r="B753" s="150"/>
      <c r="D753" s="144" t="s">
        <v>143</v>
      </c>
      <c r="E753" s="151" t="s">
        <v>1</v>
      </c>
      <c r="F753" s="152" t="s">
        <v>203</v>
      </c>
      <c r="H753" s="151" t="s">
        <v>1</v>
      </c>
      <c r="I753" s="153"/>
      <c r="L753" s="150"/>
      <c r="M753" s="154"/>
      <c r="T753" s="155"/>
      <c r="AT753" s="151" t="s">
        <v>143</v>
      </c>
      <c r="AU753" s="151" t="s">
        <v>90</v>
      </c>
      <c r="AV753" s="12" t="s">
        <v>88</v>
      </c>
      <c r="AW753" s="12" t="s">
        <v>36</v>
      </c>
      <c r="AX753" s="12" t="s">
        <v>80</v>
      </c>
      <c r="AY753" s="151" t="s">
        <v>130</v>
      </c>
    </row>
    <row r="754" spans="2:65" s="13" customFormat="1" ht="11.25">
      <c r="B754" s="156"/>
      <c r="D754" s="144" t="s">
        <v>143</v>
      </c>
      <c r="E754" s="157" t="s">
        <v>1</v>
      </c>
      <c r="F754" s="158" t="s">
        <v>205</v>
      </c>
      <c r="H754" s="159">
        <v>8</v>
      </c>
      <c r="I754" s="160"/>
      <c r="L754" s="156"/>
      <c r="M754" s="161"/>
      <c r="T754" s="162"/>
      <c r="AT754" s="157" t="s">
        <v>143</v>
      </c>
      <c r="AU754" s="157" t="s">
        <v>90</v>
      </c>
      <c r="AV754" s="13" t="s">
        <v>90</v>
      </c>
      <c r="AW754" s="13" t="s">
        <v>36</v>
      </c>
      <c r="AX754" s="13" t="s">
        <v>80</v>
      </c>
      <c r="AY754" s="157" t="s">
        <v>130</v>
      </c>
    </row>
    <row r="755" spans="2:65" s="14" customFormat="1" ht="11.25">
      <c r="B755" s="163"/>
      <c r="D755" s="144" t="s">
        <v>143</v>
      </c>
      <c r="E755" s="164" t="s">
        <v>1</v>
      </c>
      <c r="F755" s="165" t="s">
        <v>152</v>
      </c>
      <c r="H755" s="166">
        <v>8</v>
      </c>
      <c r="I755" s="167"/>
      <c r="L755" s="163"/>
      <c r="M755" s="168"/>
      <c r="T755" s="169"/>
      <c r="AT755" s="164" t="s">
        <v>143</v>
      </c>
      <c r="AU755" s="164" t="s">
        <v>90</v>
      </c>
      <c r="AV755" s="14" t="s">
        <v>137</v>
      </c>
      <c r="AW755" s="14" t="s">
        <v>36</v>
      </c>
      <c r="AX755" s="14" t="s">
        <v>88</v>
      </c>
      <c r="AY755" s="164" t="s">
        <v>130</v>
      </c>
    </row>
    <row r="756" spans="2:65" s="1" customFormat="1" ht="33" customHeight="1">
      <c r="B756" s="31"/>
      <c r="C756" s="131" t="s">
        <v>512</v>
      </c>
      <c r="D756" s="131" t="s">
        <v>132</v>
      </c>
      <c r="E756" s="132" t="s">
        <v>1222</v>
      </c>
      <c r="F756" s="133" t="s">
        <v>1223</v>
      </c>
      <c r="G756" s="134" t="s">
        <v>170</v>
      </c>
      <c r="H756" s="135">
        <v>35.5</v>
      </c>
      <c r="I756" s="136"/>
      <c r="J756" s="137">
        <f>ROUND(I756*H756,2)</f>
        <v>0</v>
      </c>
      <c r="K756" s="133" t="s">
        <v>136</v>
      </c>
      <c r="L756" s="31"/>
      <c r="M756" s="138" t="s">
        <v>1</v>
      </c>
      <c r="N756" s="139" t="s">
        <v>45</v>
      </c>
      <c r="P756" s="140">
        <f>O756*H756</f>
        <v>0</v>
      </c>
      <c r="Q756" s="140">
        <v>4.0000000000000003E-5</v>
      </c>
      <c r="R756" s="140">
        <f>Q756*H756</f>
        <v>1.42E-3</v>
      </c>
      <c r="S756" s="140">
        <v>0</v>
      </c>
      <c r="T756" s="141">
        <f>S756*H756</f>
        <v>0</v>
      </c>
      <c r="AR756" s="142" t="s">
        <v>137</v>
      </c>
      <c r="AT756" s="142" t="s">
        <v>132</v>
      </c>
      <c r="AU756" s="142" t="s">
        <v>90</v>
      </c>
      <c r="AY756" s="16" t="s">
        <v>130</v>
      </c>
      <c r="BE756" s="143">
        <f>IF(N756="základní",J756,0)</f>
        <v>0</v>
      </c>
      <c r="BF756" s="143">
        <f>IF(N756="snížená",J756,0)</f>
        <v>0</v>
      </c>
      <c r="BG756" s="143">
        <f>IF(N756="zákl. přenesená",J756,0)</f>
        <v>0</v>
      </c>
      <c r="BH756" s="143">
        <f>IF(N756="sníž. přenesená",J756,0)</f>
        <v>0</v>
      </c>
      <c r="BI756" s="143">
        <f>IF(N756="nulová",J756,0)</f>
        <v>0</v>
      </c>
      <c r="BJ756" s="16" t="s">
        <v>88</v>
      </c>
      <c r="BK756" s="143">
        <f>ROUND(I756*H756,2)</f>
        <v>0</v>
      </c>
      <c r="BL756" s="16" t="s">
        <v>137</v>
      </c>
      <c r="BM756" s="142" t="s">
        <v>1224</v>
      </c>
    </row>
    <row r="757" spans="2:65" s="1" customFormat="1" ht="19.5">
      <c r="B757" s="31"/>
      <c r="D757" s="144" t="s">
        <v>139</v>
      </c>
      <c r="F757" s="145" t="s">
        <v>1225</v>
      </c>
      <c r="I757" s="146"/>
      <c r="L757" s="31"/>
      <c r="M757" s="147"/>
      <c r="T757" s="55"/>
      <c r="AT757" s="16" t="s">
        <v>139</v>
      </c>
      <c r="AU757" s="16" t="s">
        <v>90</v>
      </c>
    </row>
    <row r="758" spans="2:65" s="1" customFormat="1" ht="11.25">
      <c r="B758" s="31"/>
      <c r="D758" s="148" t="s">
        <v>141</v>
      </c>
      <c r="F758" s="149" t="s">
        <v>1226</v>
      </c>
      <c r="I758" s="146"/>
      <c r="L758" s="31"/>
      <c r="M758" s="147"/>
      <c r="T758" s="55"/>
      <c r="AT758" s="16" t="s">
        <v>141</v>
      </c>
      <c r="AU758" s="16" t="s">
        <v>90</v>
      </c>
    </row>
    <row r="759" spans="2:65" s="12" customFormat="1" ht="11.25">
      <c r="B759" s="150"/>
      <c r="D759" s="144" t="s">
        <v>143</v>
      </c>
      <c r="E759" s="151" t="s">
        <v>1</v>
      </c>
      <c r="F759" s="152" t="s">
        <v>1203</v>
      </c>
      <c r="H759" s="151" t="s">
        <v>1</v>
      </c>
      <c r="I759" s="153"/>
      <c r="L759" s="150"/>
      <c r="M759" s="154"/>
      <c r="T759" s="155"/>
      <c r="AT759" s="151" t="s">
        <v>143</v>
      </c>
      <c r="AU759" s="151" t="s">
        <v>90</v>
      </c>
      <c r="AV759" s="12" t="s">
        <v>88</v>
      </c>
      <c r="AW759" s="12" t="s">
        <v>36</v>
      </c>
      <c r="AX759" s="12" t="s">
        <v>80</v>
      </c>
      <c r="AY759" s="151" t="s">
        <v>130</v>
      </c>
    </row>
    <row r="760" spans="2:65" s="12" customFormat="1" ht="11.25">
      <c r="B760" s="150"/>
      <c r="D760" s="144" t="s">
        <v>143</v>
      </c>
      <c r="E760" s="151" t="s">
        <v>1</v>
      </c>
      <c r="F760" s="152" t="s">
        <v>203</v>
      </c>
      <c r="H760" s="151" t="s">
        <v>1</v>
      </c>
      <c r="I760" s="153"/>
      <c r="L760" s="150"/>
      <c r="M760" s="154"/>
      <c r="T760" s="155"/>
      <c r="AT760" s="151" t="s">
        <v>143</v>
      </c>
      <c r="AU760" s="151" t="s">
        <v>90</v>
      </c>
      <c r="AV760" s="12" t="s">
        <v>88</v>
      </c>
      <c r="AW760" s="12" t="s">
        <v>36</v>
      </c>
      <c r="AX760" s="12" t="s">
        <v>80</v>
      </c>
      <c r="AY760" s="151" t="s">
        <v>130</v>
      </c>
    </row>
    <row r="761" spans="2:65" s="13" customFormat="1" ht="11.25">
      <c r="B761" s="156"/>
      <c r="D761" s="144" t="s">
        <v>143</v>
      </c>
      <c r="E761" s="157" t="s">
        <v>1</v>
      </c>
      <c r="F761" s="158" t="s">
        <v>1227</v>
      </c>
      <c r="H761" s="159">
        <v>30.5</v>
      </c>
      <c r="I761" s="160"/>
      <c r="L761" s="156"/>
      <c r="M761" s="161"/>
      <c r="T761" s="162"/>
      <c r="AT761" s="157" t="s">
        <v>143</v>
      </c>
      <c r="AU761" s="157" t="s">
        <v>90</v>
      </c>
      <c r="AV761" s="13" t="s">
        <v>90</v>
      </c>
      <c r="AW761" s="13" t="s">
        <v>36</v>
      </c>
      <c r="AX761" s="13" t="s">
        <v>80</v>
      </c>
      <c r="AY761" s="157" t="s">
        <v>130</v>
      </c>
    </row>
    <row r="762" spans="2:65" s="12" customFormat="1" ht="11.25">
      <c r="B762" s="150"/>
      <c r="D762" s="144" t="s">
        <v>143</v>
      </c>
      <c r="E762" s="151" t="s">
        <v>1</v>
      </c>
      <c r="F762" s="152" t="s">
        <v>952</v>
      </c>
      <c r="H762" s="151" t="s">
        <v>1</v>
      </c>
      <c r="I762" s="153"/>
      <c r="L762" s="150"/>
      <c r="M762" s="154"/>
      <c r="T762" s="155"/>
      <c r="AT762" s="151" t="s">
        <v>143</v>
      </c>
      <c r="AU762" s="151" t="s">
        <v>90</v>
      </c>
      <c r="AV762" s="12" t="s">
        <v>88</v>
      </c>
      <c r="AW762" s="12" t="s">
        <v>36</v>
      </c>
      <c r="AX762" s="12" t="s">
        <v>80</v>
      </c>
      <c r="AY762" s="151" t="s">
        <v>130</v>
      </c>
    </row>
    <row r="763" spans="2:65" s="13" customFormat="1" ht="11.25">
      <c r="B763" s="156"/>
      <c r="D763" s="144" t="s">
        <v>143</v>
      </c>
      <c r="E763" s="157" t="s">
        <v>1</v>
      </c>
      <c r="F763" s="158" t="s">
        <v>176</v>
      </c>
      <c r="H763" s="159">
        <v>5</v>
      </c>
      <c r="I763" s="160"/>
      <c r="L763" s="156"/>
      <c r="M763" s="161"/>
      <c r="T763" s="162"/>
      <c r="AT763" s="157" t="s">
        <v>143</v>
      </c>
      <c r="AU763" s="157" t="s">
        <v>90</v>
      </c>
      <c r="AV763" s="13" t="s">
        <v>90</v>
      </c>
      <c r="AW763" s="13" t="s">
        <v>36</v>
      </c>
      <c r="AX763" s="13" t="s">
        <v>80</v>
      </c>
      <c r="AY763" s="157" t="s">
        <v>130</v>
      </c>
    </row>
    <row r="764" spans="2:65" s="14" customFormat="1" ht="11.25">
      <c r="B764" s="163"/>
      <c r="D764" s="144" t="s">
        <v>143</v>
      </c>
      <c r="E764" s="164" t="s">
        <v>1</v>
      </c>
      <c r="F764" s="165" t="s">
        <v>152</v>
      </c>
      <c r="H764" s="166">
        <v>35.5</v>
      </c>
      <c r="I764" s="167"/>
      <c r="L764" s="163"/>
      <c r="M764" s="168"/>
      <c r="T764" s="169"/>
      <c r="AT764" s="164" t="s">
        <v>143</v>
      </c>
      <c r="AU764" s="164" t="s">
        <v>90</v>
      </c>
      <c r="AV764" s="14" t="s">
        <v>137</v>
      </c>
      <c r="AW764" s="14" t="s">
        <v>36</v>
      </c>
      <c r="AX764" s="14" t="s">
        <v>88</v>
      </c>
      <c r="AY764" s="164" t="s">
        <v>130</v>
      </c>
    </row>
    <row r="765" spans="2:65" s="1" customFormat="1" ht="24.2" customHeight="1">
      <c r="B765" s="31"/>
      <c r="C765" s="170" t="s">
        <v>516</v>
      </c>
      <c r="D765" s="170" t="s">
        <v>327</v>
      </c>
      <c r="E765" s="171" t="s">
        <v>1228</v>
      </c>
      <c r="F765" s="172" t="s">
        <v>1229</v>
      </c>
      <c r="G765" s="173" t="s">
        <v>170</v>
      </c>
      <c r="H765" s="174">
        <v>35.5</v>
      </c>
      <c r="I765" s="175"/>
      <c r="J765" s="176">
        <f>ROUND(I765*H765,2)</f>
        <v>0</v>
      </c>
      <c r="K765" s="172" t="s">
        <v>136</v>
      </c>
      <c r="L765" s="177"/>
      <c r="M765" s="178" t="s">
        <v>1</v>
      </c>
      <c r="N765" s="179" t="s">
        <v>45</v>
      </c>
      <c r="P765" s="140">
        <f>O765*H765</f>
        <v>0</v>
      </c>
      <c r="Q765" s="140">
        <v>4.2999999999999997E-2</v>
      </c>
      <c r="R765" s="140">
        <f>Q765*H765</f>
        <v>1.5265</v>
      </c>
      <c r="S765" s="140">
        <v>0</v>
      </c>
      <c r="T765" s="141">
        <f>S765*H765</f>
        <v>0</v>
      </c>
      <c r="AR765" s="142" t="s">
        <v>205</v>
      </c>
      <c r="AT765" s="142" t="s">
        <v>327</v>
      </c>
      <c r="AU765" s="142" t="s">
        <v>90</v>
      </c>
      <c r="AY765" s="16" t="s">
        <v>130</v>
      </c>
      <c r="BE765" s="143">
        <f>IF(N765="základní",J765,0)</f>
        <v>0</v>
      </c>
      <c r="BF765" s="143">
        <f>IF(N765="snížená",J765,0)</f>
        <v>0</v>
      </c>
      <c r="BG765" s="143">
        <f>IF(N765="zákl. přenesená",J765,0)</f>
        <v>0</v>
      </c>
      <c r="BH765" s="143">
        <f>IF(N765="sníž. přenesená",J765,0)</f>
        <v>0</v>
      </c>
      <c r="BI765" s="143">
        <f>IF(N765="nulová",J765,0)</f>
        <v>0</v>
      </c>
      <c r="BJ765" s="16" t="s">
        <v>88</v>
      </c>
      <c r="BK765" s="143">
        <f>ROUND(I765*H765,2)</f>
        <v>0</v>
      </c>
      <c r="BL765" s="16" t="s">
        <v>137</v>
      </c>
      <c r="BM765" s="142" t="s">
        <v>1230</v>
      </c>
    </row>
    <row r="766" spans="2:65" s="1" customFormat="1" ht="19.5">
      <c r="B766" s="31"/>
      <c r="D766" s="144" t="s">
        <v>139</v>
      </c>
      <c r="F766" s="145" t="s">
        <v>1229</v>
      </c>
      <c r="I766" s="146"/>
      <c r="L766" s="31"/>
      <c r="M766" s="147"/>
      <c r="T766" s="55"/>
      <c r="AT766" s="16" t="s">
        <v>139</v>
      </c>
      <c r="AU766" s="16" t="s">
        <v>90</v>
      </c>
    </row>
    <row r="767" spans="2:65" s="12" customFormat="1" ht="11.25">
      <c r="B767" s="150"/>
      <c r="D767" s="144" t="s">
        <v>143</v>
      </c>
      <c r="E767" s="151" t="s">
        <v>1</v>
      </c>
      <c r="F767" s="152" t="s">
        <v>1203</v>
      </c>
      <c r="H767" s="151" t="s">
        <v>1</v>
      </c>
      <c r="I767" s="153"/>
      <c r="L767" s="150"/>
      <c r="M767" s="154"/>
      <c r="T767" s="155"/>
      <c r="AT767" s="151" t="s">
        <v>143</v>
      </c>
      <c r="AU767" s="151" t="s">
        <v>90</v>
      </c>
      <c r="AV767" s="12" t="s">
        <v>88</v>
      </c>
      <c r="AW767" s="12" t="s">
        <v>36</v>
      </c>
      <c r="AX767" s="12" t="s">
        <v>80</v>
      </c>
      <c r="AY767" s="151" t="s">
        <v>130</v>
      </c>
    </row>
    <row r="768" spans="2:65" s="12" customFormat="1" ht="11.25">
      <c r="B768" s="150"/>
      <c r="D768" s="144" t="s">
        <v>143</v>
      </c>
      <c r="E768" s="151" t="s">
        <v>1</v>
      </c>
      <c r="F768" s="152" t="s">
        <v>203</v>
      </c>
      <c r="H768" s="151" t="s">
        <v>1</v>
      </c>
      <c r="I768" s="153"/>
      <c r="L768" s="150"/>
      <c r="M768" s="154"/>
      <c r="T768" s="155"/>
      <c r="AT768" s="151" t="s">
        <v>143</v>
      </c>
      <c r="AU768" s="151" t="s">
        <v>90</v>
      </c>
      <c r="AV768" s="12" t="s">
        <v>88</v>
      </c>
      <c r="AW768" s="12" t="s">
        <v>36</v>
      </c>
      <c r="AX768" s="12" t="s">
        <v>80</v>
      </c>
      <c r="AY768" s="151" t="s">
        <v>130</v>
      </c>
    </row>
    <row r="769" spans="2:65" s="13" customFormat="1" ht="11.25">
      <c r="B769" s="156"/>
      <c r="D769" s="144" t="s">
        <v>143</v>
      </c>
      <c r="E769" s="157" t="s">
        <v>1</v>
      </c>
      <c r="F769" s="158" t="s">
        <v>1227</v>
      </c>
      <c r="H769" s="159">
        <v>30.5</v>
      </c>
      <c r="I769" s="160"/>
      <c r="L769" s="156"/>
      <c r="M769" s="161"/>
      <c r="T769" s="162"/>
      <c r="AT769" s="157" t="s">
        <v>143</v>
      </c>
      <c r="AU769" s="157" t="s">
        <v>90</v>
      </c>
      <c r="AV769" s="13" t="s">
        <v>90</v>
      </c>
      <c r="AW769" s="13" t="s">
        <v>36</v>
      </c>
      <c r="AX769" s="13" t="s">
        <v>80</v>
      </c>
      <c r="AY769" s="157" t="s">
        <v>130</v>
      </c>
    </row>
    <row r="770" spans="2:65" s="12" customFormat="1" ht="11.25">
      <c r="B770" s="150"/>
      <c r="D770" s="144" t="s">
        <v>143</v>
      </c>
      <c r="E770" s="151" t="s">
        <v>1</v>
      </c>
      <c r="F770" s="152" t="s">
        <v>952</v>
      </c>
      <c r="H770" s="151" t="s">
        <v>1</v>
      </c>
      <c r="I770" s="153"/>
      <c r="L770" s="150"/>
      <c r="M770" s="154"/>
      <c r="T770" s="155"/>
      <c r="AT770" s="151" t="s">
        <v>143</v>
      </c>
      <c r="AU770" s="151" t="s">
        <v>90</v>
      </c>
      <c r="AV770" s="12" t="s">
        <v>88</v>
      </c>
      <c r="AW770" s="12" t="s">
        <v>36</v>
      </c>
      <c r="AX770" s="12" t="s">
        <v>80</v>
      </c>
      <c r="AY770" s="151" t="s">
        <v>130</v>
      </c>
    </row>
    <row r="771" spans="2:65" s="13" customFormat="1" ht="11.25">
      <c r="B771" s="156"/>
      <c r="D771" s="144" t="s">
        <v>143</v>
      </c>
      <c r="E771" s="157" t="s">
        <v>1</v>
      </c>
      <c r="F771" s="158" t="s">
        <v>176</v>
      </c>
      <c r="H771" s="159">
        <v>5</v>
      </c>
      <c r="I771" s="160"/>
      <c r="L771" s="156"/>
      <c r="M771" s="161"/>
      <c r="T771" s="162"/>
      <c r="AT771" s="157" t="s">
        <v>143</v>
      </c>
      <c r="AU771" s="157" t="s">
        <v>90</v>
      </c>
      <c r="AV771" s="13" t="s">
        <v>90</v>
      </c>
      <c r="AW771" s="13" t="s">
        <v>36</v>
      </c>
      <c r="AX771" s="13" t="s">
        <v>80</v>
      </c>
      <c r="AY771" s="157" t="s">
        <v>130</v>
      </c>
    </row>
    <row r="772" spans="2:65" s="14" customFormat="1" ht="11.25">
      <c r="B772" s="163"/>
      <c r="D772" s="144" t="s">
        <v>143</v>
      </c>
      <c r="E772" s="164" t="s">
        <v>1</v>
      </c>
      <c r="F772" s="165" t="s">
        <v>152</v>
      </c>
      <c r="H772" s="166">
        <v>35.5</v>
      </c>
      <c r="I772" s="167"/>
      <c r="L772" s="163"/>
      <c r="M772" s="168"/>
      <c r="T772" s="169"/>
      <c r="AT772" s="164" t="s">
        <v>143</v>
      </c>
      <c r="AU772" s="164" t="s">
        <v>90</v>
      </c>
      <c r="AV772" s="14" t="s">
        <v>137</v>
      </c>
      <c r="AW772" s="14" t="s">
        <v>36</v>
      </c>
      <c r="AX772" s="14" t="s">
        <v>88</v>
      </c>
      <c r="AY772" s="164" t="s">
        <v>130</v>
      </c>
    </row>
    <row r="773" spans="2:65" s="1" customFormat="1" ht="33" customHeight="1">
      <c r="B773" s="31"/>
      <c r="C773" s="131" t="s">
        <v>522</v>
      </c>
      <c r="D773" s="131" t="s">
        <v>132</v>
      </c>
      <c r="E773" s="132" t="s">
        <v>1231</v>
      </c>
      <c r="F773" s="133" t="s">
        <v>1232</v>
      </c>
      <c r="G773" s="134" t="s">
        <v>215</v>
      </c>
      <c r="H773" s="135">
        <v>13</v>
      </c>
      <c r="I773" s="136"/>
      <c r="J773" s="137">
        <f>ROUND(I773*H773,2)</f>
        <v>0</v>
      </c>
      <c r="K773" s="133" t="s">
        <v>136</v>
      </c>
      <c r="L773" s="31"/>
      <c r="M773" s="138" t="s">
        <v>1</v>
      </c>
      <c r="N773" s="139" t="s">
        <v>45</v>
      </c>
      <c r="P773" s="140">
        <f>O773*H773</f>
        <v>0</v>
      </c>
      <c r="Q773" s="140">
        <v>1E-3</v>
      </c>
      <c r="R773" s="140">
        <f>Q773*H773</f>
        <v>1.3000000000000001E-2</v>
      </c>
      <c r="S773" s="140">
        <v>0</v>
      </c>
      <c r="T773" s="141">
        <f>S773*H773</f>
        <v>0</v>
      </c>
      <c r="AR773" s="142" t="s">
        <v>137</v>
      </c>
      <c r="AT773" s="142" t="s">
        <v>132</v>
      </c>
      <c r="AU773" s="142" t="s">
        <v>90</v>
      </c>
      <c r="AY773" s="16" t="s">
        <v>130</v>
      </c>
      <c r="BE773" s="143">
        <f>IF(N773="základní",J773,0)</f>
        <v>0</v>
      </c>
      <c r="BF773" s="143">
        <f>IF(N773="snížená",J773,0)</f>
        <v>0</v>
      </c>
      <c r="BG773" s="143">
        <f>IF(N773="zákl. přenesená",J773,0)</f>
        <v>0</v>
      </c>
      <c r="BH773" s="143">
        <f>IF(N773="sníž. přenesená",J773,0)</f>
        <v>0</v>
      </c>
      <c r="BI773" s="143">
        <f>IF(N773="nulová",J773,0)</f>
        <v>0</v>
      </c>
      <c r="BJ773" s="16" t="s">
        <v>88</v>
      </c>
      <c r="BK773" s="143">
        <f>ROUND(I773*H773,2)</f>
        <v>0</v>
      </c>
      <c r="BL773" s="16" t="s">
        <v>137</v>
      </c>
      <c r="BM773" s="142" t="s">
        <v>1233</v>
      </c>
    </row>
    <row r="774" spans="2:65" s="1" customFormat="1" ht="39">
      <c r="B774" s="31"/>
      <c r="D774" s="144" t="s">
        <v>139</v>
      </c>
      <c r="F774" s="145" t="s">
        <v>1234</v>
      </c>
      <c r="I774" s="146"/>
      <c r="L774" s="31"/>
      <c r="M774" s="147"/>
      <c r="T774" s="55"/>
      <c r="AT774" s="16" t="s">
        <v>139</v>
      </c>
      <c r="AU774" s="16" t="s">
        <v>90</v>
      </c>
    </row>
    <row r="775" spans="2:65" s="1" customFormat="1" ht="11.25">
      <c r="B775" s="31"/>
      <c r="D775" s="148" t="s">
        <v>141</v>
      </c>
      <c r="F775" s="149" t="s">
        <v>1235</v>
      </c>
      <c r="I775" s="146"/>
      <c r="L775" s="31"/>
      <c r="M775" s="147"/>
      <c r="T775" s="55"/>
      <c r="AT775" s="16" t="s">
        <v>141</v>
      </c>
      <c r="AU775" s="16" t="s">
        <v>90</v>
      </c>
    </row>
    <row r="776" spans="2:65" s="12" customFormat="1" ht="11.25">
      <c r="B776" s="150"/>
      <c r="D776" s="144" t="s">
        <v>143</v>
      </c>
      <c r="E776" s="151" t="s">
        <v>1</v>
      </c>
      <c r="F776" s="152" t="s">
        <v>1203</v>
      </c>
      <c r="H776" s="151" t="s">
        <v>1</v>
      </c>
      <c r="I776" s="153"/>
      <c r="L776" s="150"/>
      <c r="M776" s="154"/>
      <c r="T776" s="155"/>
      <c r="AT776" s="151" t="s">
        <v>143</v>
      </c>
      <c r="AU776" s="151" t="s">
        <v>90</v>
      </c>
      <c r="AV776" s="12" t="s">
        <v>88</v>
      </c>
      <c r="AW776" s="12" t="s">
        <v>36</v>
      </c>
      <c r="AX776" s="12" t="s">
        <v>80</v>
      </c>
      <c r="AY776" s="151" t="s">
        <v>130</v>
      </c>
    </row>
    <row r="777" spans="2:65" s="12" customFormat="1" ht="11.25">
      <c r="B777" s="150"/>
      <c r="D777" s="144" t="s">
        <v>143</v>
      </c>
      <c r="E777" s="151" t="s">
        <v>1</v>
      </c>
      <c r="F777" s="152" t="s">
        <v>203</v>
      </c>
      <c r="H777" s="151" t="s">
        <v>1</v>
      </c>
      <c r="I777" s="153"/>
      <c r="L777" s="150"/>
      <c r="M777" s="154"/>
      <c r="T777" s="155"/>
      <c r="AT777" s="151" t="s">
        <v>143</v>
      </c>
      <c r="AU777" s="151" t="s">
        <v>90</v>
      </c>
      <c r="AV777" s="12" t="s">
        <v>88</v>
      </c>
      <c r="AW777" s="12" t="s">
        <v>36</v>
      </c>
      <c r="AX777" s="12" t="s">
        <v>80</v>
      </c>
      <c r="AY777" s="151" t="s">
        <v>130</v>
      </c>
    </row>
    <row r="778" spans="2:65" s="13" customFormat="1" ht="11.25">
      <c r="B778" s="156"/>
      <c r="D778" s="144" t="s">
        <v>143</v>
      </c>
      <c r="E778" s="157" t="s">
        <v>1</v>
      </c>
      <c r="F778" s="158" t="s">
        <v>226</v>
      </c>
      <c r="H778" s="159">
        <v>11</v>
      </c>
      <c r="I778" s="160"/>
      <c r="L778" s="156"/>
      <c r="M778" s="161"/>
      <c r="T778" s="162"/>
      <c r="AT778" s="157" t="s">
        <v>143</v>
      </c>
      <c r="AU778" s="157" t="s">
        <v>90</v>
      </c>
      <c r="AV778" s="13" t="s">
        <v>90</v>
      </c>
      <c r="AW778" s="13" t="s">
        <v>36</v>
      </c>
      <c r="AX778" s="13" t="s">
        <v>80</v>
      </c>
      <c r="AY778" s="157" t="s">
        <v>130</v>
      </c>
    </row>
    <row r="779" spans="2:65" s="12" customFormat="1" ht="11.25">
      <c r="B779" s="150"/>
      <c r="D779" s="144" t="s">
        <v>143</v>
      </c>
      <c r="E779" s="151" t="s">
        <v>1</v>
      </c>
      <c r="F779" s="152" t="s">
        <v>952</v>
      </c>
      <c r="H779" s="151" t="s">
        <v>1</v>
      </c>
      <c r="I779" s="153"/>
      <c r="L779" s="150"/>
      <c r="M779" s="154"/>
      <c r="T779" s="155"/>
      <c r="AT779" s="151" t="s">
        <v>143</v>
      </c>
      <c r="AU779" s="151" t="s">
        <v>90</v>
      </c>
      <c r="AV779" s="12" t="s">
        <v>88</v>
      </c>
      <c r="AW779" s="12" t="s">
        <v>36</v>
      </c>
      <c r="AX779" s="12" t="s">
        <v>80</v>
      </c>
      <c r="AY779" s="151" t="s">
        <v>130</v>
      </c>
    </row>
    <row r="780" spans="2:65" s="13" customFormat="1" ht="11.25">
      <c r="B780" s="156"/>
      <c r="D780" s="144" t="s">
        <v>143</v>
      </c>
      <c r="E780" s="157" t="s">
        <v>1</v>
      </c>
      <c r="F780" s="158" t="s">
        <v>90</v>
      </c>
      <c r="H780" s="159">
        <v>2</v>
      </c>
      <c r="I780" s="160"/>
      <c r="L780" s="156"/>
      <c r="M780" s="161"/>
      <c r="T780" s="162"/>
      <c r="AT780" s="157" t="s">
        <v>143</v>
      </c>
      <c r="AU780" s="157" t="s">
        <v>90</v>
      </c>
      <c r="AV780" s="13" t="s">
        <v>90</v>
      </c>
      <c r="AW780" s="13" t="s">
        <v>36</v>
      </c>
      <c r="AX780" s="13" t="s">
        <v>80</v>
      </c>
      <c r="AY780" s="157" t="s">
        <v>130</v>
      </c>
    </row>
    <row r="781" spans="2:65" s="14" customFormat="1" ht="11.25">
      <c r="B781" s="163"/>
      <c r="D781" s="144" t="s">
        <v>143</v>
      </c>
      <c r="E781" s="164" t="s">
        <v>1</v>
      </c>
      <c r="F781" s="165" t="s">
        <v>152</v>
      </c>
      <c r="H781" s="166">
        <v>13</v>
      </c>
      <c r="I781" s="167"/>
      <c r="L781" s="163"/>
      <c r="M781" s="168"/>
      <c r="T781" s="169"/>
      <c r="AT781" s="164" t="s">
        <v>143</v>
      </c>
      <c r="AU781" s="164" t="s">
        <v>90</v>
      </c>
      <c r="AV781" s="14" t="s">
        <v>137</v>
      </c>
      <c r="AW781" s="14" t="s">
        <v>36</v>
      </c>
      <c r="AX781" s="14" t="s">
        <v>88</v>
      </c>
      <c r="AY781" s="164" t="s">
        <v>130</v>
      </c>
    </row>
    <row r="782" spans="2:65" s="1" customFormat="1" ht="33" customHeight="1">
      <c r="B782" s="31"/>
      <c r="C782" s="131" t="s">
        <v>527</v>
      </c>
      <c r="D782" s="131" t="s">
        <v>132</v>
      </c>
      <c r="E782" s="132" t="s">
        <v>1236</v>
      </c>
      <c r="F782" s="133" t="s">
        <v>1237</v>
      </c>
      <c r="G782" s="134" t="s">
        <v>170</v>
      </c>
      <c r="H782" s="135">
        <v>125.5</v>
      </c>
      <c r="I782" s="136"/>
      <c r="J782" s="137">
        <f>ROUND(I782*H782,2)</f>
        <v>0</v>
      </c>
      <c r="K782" s="133" t="s">
        <v>136</v>
      </c>
      <c r="L782" s="31"/>
      <c r="M782" s="138" t="s">
        <v>1</v>
      </c>
      <c r="N782" s="139" t="s">
        <v>45</v>
      </c>
      <c r="P782" s="140">
        <f>O782*H782</f>
        <v>0</v>
      </c>
      <c r="Q782" s="140">
        <v>8.0000000000000007E-5</v>
      </c>
      <c r="R782" s="140">
        <f>Q782*H782</f>
        <v>1.004E-2</v>
      </c>
      <c r="S782" s="140">
        <v>0</v>
      </c>
      <c r="T782" s="141">
        <f>S782*H782</f>
        <v>0</v>
      </c>
      <c r="AR782" s="142" t="s">
        <v>137</v>
      </c>
      <c r="AT782" s="142" t="s">
        <v>132</v>
      </c>
      <c r="AU782" s="142" t="s">
        <v>90</v>
      </c>
      <c r="AY782" s="16" t="s">
        <v>130</v>
      </c>
      <c r="BE782" s="143">
        <f>IF(N782="základní",J782,0)</f>
        <v>0</v>
      </c>
      <c r="BF782" s="143">
        <f>IF(N782="snížená",J782,0)</f>
        <v>0</v>
      </c>
      <c r="BG782" s="143">
        <f>IF(N782="zákl. přenesená",J782,0)</f>
        <v>0</v>
      </c>
      <c r="BH782" s="143">
        <f>IF(N782="sníž. přenesená",J782,0)</f>
        <v>0</v>
      </c>
      <c r="BI782" s="143">
        <f>IF(N782="nulová",J782,0)</f>
        <v>0</v>
      </c>
      <c r="BJ782" s="16" t="s">
        <v>88</v>
      </c>
      <c r="BK782" s="143">
        <f>ROUND(I782*H782,2)</f>
        <v>0</v>
      </c>
      <c r="BL782" s="16" t="s">
        <v>137</v>
      </c>
      <c r="BM782" s="142" t="s">
        <v>1238</v>
      </c>
    </row>
    <row r="783" spans="2:65" s="1" customFormat="1" ht="19.5">
      <c r="B783" s="31"/>
      <c r="D783" s="144" t="s">
        <v>139</v>
      </c>
      <c r="F783" s="145" t="s">
        <v>1239</v>
      </c>
      <c r="I783" s="146"/>
      <c r="L783" s="31"/>
      <c r="M783" s="147"/>
      <c r="T783" s="55"/>
      <c r="AT783" s="16" t="s">
        <v>139</v>
      </c>
      <c r="AU783" s="16" t="s">
        <v>90</v>
      </c>
    </row>
    <row r="784" spans="2:65" s="1" customFormat="1" ht="11.25">
      <c r="B784" s="31"/>
      <c r="D784" s="148" t="s">
        <v>141</v>
      </c>
      <c r="F784" s="149" t="s">
        <v>1240</v>
      </c>
      <c r="I784" s="146"/>
      <c r="L784" s="31"/>
      <c r="M784" s="147"/>
      <c r="T784" s="55"/>
      <c r="AT784" s="16" t="s">
        <v>141</v>
      </c>
      <c r="AU784" s="16" t="s">
        <v>90</v>
      </c>
    </row>
    <row r="785" spans="2:65" s="12" customFormat="1" ht="11.25">
      <c r="B785" s="150"/>
      <c r="D785" s="144" t="s">
        <v>143</v>
      </c>
      <c r="E785" s="151" t="s">
        <v>1</v>
      </c>
      <c r="F785" s="152" t="s">
        <v>1241</v>
      </c>
      <c r="H785" s="151" t="s">
        <v>1</v>
      </c>
      <c r="I785" s="153"/>
      <c r="L785" s="150"/>
      <c r="M785" s="154"/>
      <c r="T785" s="155"/>
      <c r="AT785" s="151" t="s">
        <v>143</v>
      </c>
      <c r="AU785" s="151" t="s">
        <v>90</v>
      </c>
      <c r="AV785" s="12" t="s">
        <v>88</v>
      </c>
      <c r="AW785" s="12" t="s">
        <v>36</v>
      </c>
      <c r="AX785" s="12" t="s">
        <v>80</v>
      </c>
      <c r="AY785" s="151" t="s">
        <v>130</v>
      </c>
    </row>
    <row r="786" spans="2:65" s="12" customFormat="1" ht="11.25">
      <c r="B786" s="150"/>
      <c r="D786" s="144" t="s">
        <v>143</v>
      </c>
      <c r="E786" s="151" t="s">
        <v>1</v>
      </c>
      <c r="F786" s="152" t="s">
        <v>970</v>
      </c>
      <c r="H786" s="151" t="s">
        <v>1</v>
      </c>
      <c r="I786" s="153"/>
      <c r="L786" s="150"/>
      <c r="M786" s="154"/>
      <c r="T786" s="155"/>
      <c r="AT786" s="151" t="s">
        <v>143</v>
      </c>
      <c r="AU786" s="151" t="s">
        <v>90</v>
      </c>
      <c r="AV786" s="12" t="s">
        <v>88</v>
      </c>
      <c r="AW786" s="12" t="s">
        <v>36</v>
      </c>
      <c r="AX786" s="12" t="s">
        <v>80</v>
      </c>
      <c r="AY786" s="151" t="s">
        <v>130</v>
      </c>
    </row>
    <row r="787" spans="2:65" s="12" customFormat="1" ht="11.25">
      <c r="B787" s="150"/>
      <c r="D787" s="144" t="s">
        <v>143</v>
      </c>
      <c r="E787" s="151" t="s">
        <v>1</v>
      </c>
      <c r="F787" s="152" t="s">
        <v>944</v>
      </c>
      <c r="H787" s="151" t="s">
        <v>1</v>
      </c>
      <c r="I787" s="153"/>
      <c r="L787" s="150"/>
      <c r="M787" s="154"/>
      <c r="T787" s="155"/>
      <c r="AT787" s="151" t="s">
        <v>143</v>
      </c>
      <c r="AU787" s="151" t="s">
        <v>90</v>
      </c>
      <c r="AV787" s="12" t="s">
        <v>88</v>
      </c>
      <c r="AW787" s="12" t="s">
        <v>36</v>
      </c>
      <c r="AX787" s="12" t="s">
        <v>80</v>
      </c>
      <c r="AY787" s="151" t="s">
        <v>130</v>
      </c>
    </row>
    <row r="788" spans="2:65" s="13" customFormat="1" ht="11.25">
      <c r="B788" s="156"/>
      <c r="D788" s="144" t="s">
        <v>143</v>
      </c>
      <c r="E788" s="157" t="s">
        <v>1</v>
      </c>
      <c r="F788" s="158" t="s">
        <v>364</v>
      </c>
      <c r="H788" s="159">
        <v>29</v>
      </c>
      <c r="I788" s="160"/>
      <c r="L788" s="156"/>
      <c r="M788" s="161"/>
      <c r="T788" s="162"/>
      <c r="AT788" s="157" t="s">
        <v>143</v>
      </c>
      <c r="AU788" s="157" t="s">
        <v>90</v>
      </c>
      <c r="AV788" s="13" t="s">
        <v>90</v>
      </c>
      <c r="AW788" s="13" t="s">
        <v>36</v>
      </c>
      <c r="AX788" s="13" t="s">
        <v>80</v>
      </c>
      <c r="AY788" s="157" t="s">
        <v>130</v>
      </c>
    </row>
    <row r="789" spans="2:65" s="12" customFormat="1" ht="11.25">
      <c r="B789" s="150"/>
      <c r="D789" s="144" t="s">
        <v>143</v>
      </c>
      <c r="E789" s="151" t="s">
        <v>1</v>
      </c>
      <c r="F789" s="152" t="s">
        <v>946</v>
      </c>
      <c r="H789" s="151" t="s">
        <v>1</v>
      </c>
      <c r="I789" s="153"/>
      <c r="L789" s="150"/>
      <c r="M789" s="154"/>
      <c r="T789" s="155"/>
      <c r="AT789" s="151" t="s">
        <v>143</v>
      </c>
      <c r="AU789" s="151" t="s">
        <v>90</v>
      </c>
      <c r="AV789" s="12" t="s">
        <v>88</v>
      </c>
      <c r="AW789" s="12" t="s">
        <v>36</v>
      </c>
      <c r="AX789" s="12" t="s">
        <v>80</v>
      </c>
      <c r="AY789" s="151" t="s">
        <v>130</v>
      </c>
    </row>
    <row r="790" spans="2:65" s="13" customFormat="1" ht="11.25">
      <c r="B790" s="156"/>
      <c r="D790" s="144" t="s">
        <v>143</v>
      </c>
      <c r="E790" s="157" t="s">
        <v>1</v>
      </c>
      <c r="F790" s="158" t="s">
        <v>575</v>
      </c>
      <c r="H790" s="159">
        <v>64</v>
      </c>
      <c r="I790" s="160"/>
      <c r="L790" s="156"/>
      <c r="M790" s="161"/>
      <c r="T790" s="162"/>
      <c r="AT790" s="157" t="s">
        <v>143</v>
      </c>
      <c r="AU790" s="157" t="s">
        <v>90</v>
      </c>
      <c r="AV790" s="13" t="s">
        <v>90</v>
      </c>
      <c r="AW790" s="13" t="s">
        <v>36</v>
      </c>
      <c r="AX790" s="13" t="s">
        <v>80</v>
      </c>
      <c r="AY790" s="157" t="s">
        <v>130</v>
      </c>
    </row>
    <row r="791" spans="2:65" s="12" customFormat="1" ht="11.25">
      <c r="B791" s="150"/>
      <c r="D791" s="144" t="s">
        <v>143</v>
      </c>
      <c r="E791" s="151" t="s">
        <v>1</v>
      </c>
      <c r="F791" s="152" t="s">
        <v>948</v>
      </c>
      <c r="H791" s="151" t="s">
        <v>1</v>
      </c>
      <c r="I791" s="153"/>
      <c r="L791" s="150"/>
      <c r="M791" s="154"/>
      <c r="T791" s="155"/>
      <c r="AT791" s="151" t="s">
        <v>143</v>
      </c>
      <c r="AU791" s="151" t="s">
        <v>90</v>
      </c>
      <c r="AV791" s="12" t="s">
        <v>88</v>
      </c>
      <c r="AW791" s="12" t="s">
        <v>36</v>
      </c>
      <c r="AX791" s="12" t="s">
        <v>80</v>
      </c>
      <c r="AY791" s="151" t="s">
        <v>130</v>
      </c>
    </row>
    <row r="792" spans="2:65" s="13" customFormat="1" ht="11.25">
      <c r="B792" s="156"/>
      <c r="D792" s="144" t="s">
        <v>143</v>
      </c>
      <c r="E792" s="157" t="s">
        <v>1</v>
      </c>
      <c r="F792" s="158" t="s">
        <v>290</v>
      </c>
      <c r="H792" s="159">
        <v>19</v>
      </c>
      <c r="I792" s="160"/>
      <c r="L792" s="156"/>
      <c r="M792" s="161"/>
      <c r="T792" s="162"/>
      <c r="AT792" s="157" t="s">
        <v>143</v>
      </c>
      <c r="AU792" s="157" t="s">
        <v>90</v>
      </c>
      <c r="AV792" s="13" t="s">
        <v>90</v>
      </c>
      <c r="AW792" s="13" t="s">
        <v>36</v>
      </c>
      <c r="AX792" s="13" t="s">
        <v>80</v>
      </c>
      <c r="AY792" s="157" t="s">
        <v>130</v>
      </c>
    </row>
    <row r="793" spans="2:65" s="12" customFormat="1" ht="11.25">
      <c r="B793" s="150"/>
      <c r="D793" s="144" t="s">
        <v>143</v>
      </c>
      <c r="E793" s="151" t="s">
        <v>1</v>
      </c>
      <c r="F793" s="152" t="s">
        <v>203</v>
      </c>
      <c r="H793" s="151" t="s">
        <v>1</v>
      </c>
      <c r="I793" s="153"/>
      <c r="L793" s="150"/>
      <c r="M793" s="154"/>
      <c r="T793" s="155"/>
      <c r="AT793" s="151" t="s">
        <v>143</v>
      </c>
      <c r="AU793" s="151" t="s">
        <v>90</v>
      </c>
      <c r="AV793" s="12" t="s">
        <v>88</v>
      </c>
      <c r="AW793" s="12" t="s">
        <v>36</v>
      </c>
      <c r="AX793" s="12" t="s">
        <v>80</v>
      </c>
      <c r="AY793" s="151" t="s">
        <v>130</v>
      </c>
    </row>
    <row r="794" spans="2:65" s="13" customFormat="1" ht="11.25">
      <c r="B794" s="156"/>
      <c r="D794" s="144" t="s">
        <v>143</v>
      </c>
      <c r="E794" s="157" t="s">
        <v>1</v>
      </c>
      <c r="F794" s="158" t="s">
        <v>1242</v>
      </c>
      <c r="H794" s="159">
        <v>13.5</v>
      </c>
      <c r="I794" s="160"/>
      <c r="L794" s="156"/>
      <c r="M794" s="161"/>
      <c r="T794" s="162"/>
      <c r="AT794" s="157" t="s">
        <v>143</v>
      </c>
      <c r="AU794" s="157" t="s">
        <v>90</v>
      </c>
      <c r="AV794" s="13" t="s">
        <v>90</v>
      </c>
      <c r="AW794" s="13" t="s">
        <v>36</v>
      </c>
      <c r="AX794" s="13" t="s">
        <v>80</v>
      </c>
      <c r="AY794" s="157" t="s">
        <v>130</v>
      </c>
    </row>
    <row r="795" spans="2:65" s="14" customFormat="1" ht="11.25">
      <c r="B795" s="163"/>
      <c r="D795" s="144" t="s">
        <v>143</v>
      </c>
      <c r="E795" s="164" t="s">
        <v>1</v>
      </c>
      <c r="F795" s="165" t="s">
        <v>152</v>
      </c>
      <c r="H795" s="166">
        <v>125.5</v>
      </c>
      <c r="I795" s="167"/>
      <c r="L795" s="163"/>
      <c r="M795" s="168"/>
      <c r="T795" s="169"/>
      <c r="AT795" s="164" t="s">
        <v>143</v>
      </c>
      <c r="AU795" s="164" t="s">
        <v>90</v>
      </c>
      <c r="AV795" s="14" t="s">
        <v>137</v>
      </c>
      <c r="AW795" s="14" t="s">
        <v>36</v>
      </c>
      <c r="AX795" s="14" t="s">
        <v>88</v>
      </c>
      <c r="AY795" s="164" t="s">
        <v>130</v>
      </c>
    </row>
    <row r="796" spans="2:65" s="1" customFormat="1" ht="24.2" customHeight="1">
      <c r="B796" s="31"/>
      <c r="C796" s="170" t="s">
        <v>534</v>
      </c>
      <c r="D796" s="170" t="s">
        <v>327</v>
      </c>
      <c r="E796" s="171" t="s">
        <v>1243</v>
      </c>
      <c r="F796" s="172" t="s">
        <v>1244</v>
      </c>
      <c r="G796" s="173" t="s">
        <v>170</v>
      </c>
      <c r="H796" s="174">
        <v>125.5</v>
      </c>
      <c r="I796" s="175"/>
      <c r="J796" s="176">
        <f>ROUND(I796*H796,2)</f>
        <v>0</v>
      </c>
      <c r="K796" s="172" t="s">
        <v>136</v>
      </c>
      <c r="L796" s="177"/>
      <c r="M796" s="178" t="s">
        <v>1</v>
      </c>
      <c r="N796" s="179" t="s">
        <v>45</v>
      </c>
      <c r="P796" s="140">
        <f>O796*H796</f>
        <v>0</v>
      </c>
      <c r="Q796" s="140">
        <v>7.1999999999999995E-2</v>
      </c>
      <c r="R796" s="140">
        <f>Q796*H796</f>
        <v>9.0359999999999996</v>
      </c>
      <c r="S796" s="140">
        <v>0</v>
      </c>
      <c r="T796" s="141">
        <f>S796*H796</f>
        <v>0</v>
      </c>
      <c r="AR796" s="142" t="s">
        <v>205</v>
      </c>
      <c r="AT796" s="142" t="s">
        <v>327</v>
      </c>
      <c r="AU796" s="142" t="s">
        <v>90</v>
      </c>
      <c r="AY796" s="16" t="s">
        <v>130</v>
      </c>
      <c r="BE796" s="143">
        <f>IF(N796="základní",J796,0)</f>
        <v>0</v>
      </c>
      <c r="BF796" s="143">
        <f>IF(N796="snížená",J796,0)</f>
        <v>0</v>
      </c>
      <c r="BG796" s="143">
        <f>IF(N796="zákl. přenesená",J796,0)</f>
        <v>0</v>
      </c>
      <c r="BH796" s="143">
        <f>IF(N796="sníž. přenesená",J796,0)</f>
        <v>0</v>
      </c>
      <c r="BI796" s="143">
        <f>IF(N796="nulová",J796,0)</f>
        <v>0</v>
      </c>
      <c r="BJ796" s="16" t="s">
        <v>88</v>
      </c>
      <c r="BK796" s="143">
        <f>ROUND(I796*H796,2)</f>
        <v>0</v>
      </c>
      <c r="BL796" s="16" t="s">
        <v>137</v>
      </c>
      <c r="BM796" s="142" t="s">
        <v>1245</v>
      </c>
    </row>
    <row r="797" spans="2:65" s="1" customFormat="1" ht="19.5">
      <c r="B797" s="31"/>
      <c r="D797" s="144" t="s">
        <v>139</v>
      </c>
      <c r="F797" s="145" t="s">
        <v>1244</v>
      </c>
      <c r="I797" s="146"/>
      <c r="L797" s="31"/>
      <c r="M797" s="147"/>
      <c r="T797" s="55"/>
      <c r="AT797" s="16" t="s">
        <v>139</v>
      </c>
      <c r="AU797" s="16" t="s">
        <v>90</v>
      </c>
    </row>
    <row r="798" spans="2:65" s="12" customFormat="1" ht="11.25">
      <c r="B798" s="150"/>
      <c r="D798" s="144" t="s">
        <v>143</v>
      </c>
      <c r="E798" s="151" t="s">
        <v>1</v>
      </c>
      <c r="F798" s="152" t="s">
        <v>1241</v>
      </c>
      <c r="H798" s="151" t="s">
        <v>1</v>
      </c>
      <c r="I798" s="153"/>
      <c r="L798" s="150"/>
      <c r="M798" s="154"/>
      <c r="T798" s="155"/>
      <c r="AT798" s="151" t="s">
        <v>143</v>
      </c>
      <c r="AU798" s="151" t="s">
        <v>90</v>
      </c>
      <c r="AV798" s="12" t="s">
        <v>88</v>
      </c>
      <c r="AW798" s="12" t="s">
        <v>36</v>
      </c>
      <c r="AX798" s="12" t="s">
        <v>80</v>
      </c>
      <c r="AY798" s="151" t="s">
        <v>130</v>
      </c>
    </row>
    <row r="799" spans="2:65" s="12" customFormat="1" ht="11.25">
      <c r="B799" s="150"/>
      <c r="D799" s="144" t="s">
        <v>143</v>
      </c>
      <c r="E799" s="151" t="s">
        <v>1</v>
      </c>
      <c r="F799" s="152" t="s">
        <v>970</v>
      </c>
      <c r="H799" s="151" t="s">
        <v>1</v>
      </c>
      <c r="I799" s="153"/>
      <c r="L799" s="150"/>
      <c r="M799" s="154"/>
      <c r="T799" s="155"/>
      <c r="AT799" s="151" t="s">
        <v>143</v>
      </c>
      <c r="AU799" s="151" t="s">
        <v>90</v>
      </c>
      <c r="AV799" s="12" t="s">
        <v>88</v>
      </c>
      <c r="AW799" s="12" t="s">
        <v>36</v>
      </c>
      <c r="AX799" s="12" t="s">
        <v>80</v>
      </c>
      <c r="AY799" s="151" t="s">
        <v>130</v>
      </c>
    </row>
    <row r="800" spans="2:65" s="12" customFormat="1" ht="11.25">
      <c r="B800" s="150"/>
      <c r="D800" s="144" t="s">
        <v>143</v>
      </c>
      <c r="E800" s="151" t="s">
        <v>1</v>
      </c>
      <c r="F800" s="152" t="s">
        <v>944</v>
      </c>
      <c r="H800" s="151" t="s">
        <v>1</v>
      </c>
      <c r="I800" s="153"/>
      <c r="L800" s="150"/>
      <c r="M800" s="154"/>
      <c r="T800" s="155"/>
      <c r="AT800" s="151" t="s">
        <v>143</v>
      </c>
      <c r="AU800" s="151" t="s">
        <v>90</v>
      </c>
      <c r="AV800" s="12" t="s">
        <v>88</v>
      </c>
      <c r="AW800" s="12" t="s">
        <v>36</v>
      </c>
      <c r="AX800" s="12" t="s">
        <v>80</v>
      </c>
      <c r="AY800" s="151" t="s">
        <v>130</v>
      </c>
    </row>
    <row r="801" spans="2:65" s="13" customFormat="1" ht="11.25">
      <c r="B801" s="156"/>
      <c r="D801" s="144" t="s">
        <v>143</v>
      </c>
      <c r="E801" s="157" t="s">
        <v>1</v>
      </c>
      <c r="F801" s="158" t="s">
        <v>364</v>
      </c>
      <c r="H801" s="159">
        <v>29</v>
      </c>
      <c r="I801" s="160"/>
      <c r="L801" s="156"/>
      <c r="M801" s="161"/>
      <c r="T801" s="162"/>
      <c r="AT801" s="157" t="s">
        <v>143</v>
      </c>
      <c r="AU801" s="157" t="s">
        <v>90</v>
      </c>
      <c r="AV801" s="13" t="s">
        <v>90</v>
      </c>
      <c r="AW801" s="13" t="s">
        <v>36</v>
      </c>
      <c r="AX801" s="13" t="s">
        <v>80</v>
      </c>
      <c r="AY801" s="157" t="s">
        <v>130</v>
      </c>
    </row>
    <row r="802" spans="2:65" s="12" customFormat="1" ht="11.25">
      <c r="B802" s="150"/>
      <c r="D802" s="144" t="s">
        <v>143</v>
      </c>
      <c r="E802" s="151" t="s">
        <v>1</v>
      </c>
      <c r="F802" s="152" t="s">
        <v>946</v>
      </c>
      <c r="H802" s="151" t="s">
        <v>1</v>
      </c>
      <c r="I802" s="153"/>
      <c r="L802" s="150"/>
      <c r="M802" s="154"/>
      <c r="T802" s="155"/>
      <c r="AT802" s="151" t="s">
        <v>143</v>
      </c>
      <c r="AU802" s="151" t="s">
        <v>90</v>
      </c>
      <c r="AV802" s="12" t="s">
        <v>88</v>
      </c>
      <c r="AW802" s="12" t="s">
        <v>36</v>
      </c>
      <c r="AX802" s="12" t="s">
        <v>80</v>
      </c>
      <c r="AY802" s="151" t="s">
        <v>130</v>
      </c>
    </row>
    <row r="803" spans="2:65" s="13" customFormat="1" ht="11.25">
      <c r="B803" s="156"/>
      <c r="D803" s="144" t="s">
        <v>143</v>
      </c>
      <c r="E803" s="157" t="s">
        <v>1</v>
      </c>
      <c r="F803" s="158" t="s">
        <v>575</v>
      </c>
      <c r="H803" s="159">
        <v>64</v>
      </c>
      <c r="I803" s="160"/>
      <c r="L803" s="156"/>
      <c r="M803" s="161"/>
      <c r="T803" s="162"/>
      <c r="AT803" s="157" t="s">
        <v>143</v>
      </c>
      <c r="AU803" s="157" t="s">
        <v>90</v>
      </c>
      <c r="AV803" s="13" t="s">
        <v>90</v>
      </c>
      <c r="AW803" s="13" t="s">
        <v>36</v>
      </c>
      <c r="AX803" s="13" t="s">
        <v>80</v>
      </c>
      <c r="AY803" s="157" t="s">
        <v>130</v>
      </c>
    </row>
    <row r="804" spans="2:65" s="12" customFormat="1" ht="11.25">
      <c r="B804" s="150"/>
      <c r="D804" s="144" t="s">
        <v>143</v>
      </c>
      <c r="E804" s="151" t="s">
        <v>1</v>
      </c>
      <c r="F804" s="152" t="s">
        <v>948</v>
      </c>
      <c r="H804" s="151" t="s">
        <v>1</v>
      </c>
      <c r="I804" s="153"/>
      <c r="L804" s="150"/>
      <c r="M804" s="154"/>
      <c r="T804" s="155"/>
      <c r="AT804" s="151" t="s">
        <v>143</v>
      </c>
      <c r="AU804" s="151" t="s">
        <v>90</v>
      </c>
      <c r="AV804" s="12" t="s">
        <v>88</v>
      </c>
      <c r="AW804" s="12" t="s">
        <v>36</v>
      </c>
      <c r="AX804" s="12" t="s">
        <v>80</v>
      </c>
      <c r="AY804" s="151" t="s">
        <v>130</v>
      </c>
    </row>
    <row r="805" spans="2:65" s="13" customFormat="1" ht="11.25">
      <c r="B805" s="156"/>
      <c r="D805" s="144" t="s">
        <v>143</v>
      </c>
      <c r="E805" s="157" t="s">
        <v>1</v>
      </c>
      <c r="F805" s="158" t="s">
        <v>290</v>
      </c>
      <c r="H805" s="159">
        <v>19</v>
      </c>
      <c r="I805" s="160"/>
      <c r="L805" s="156"/>
      <c r="M805" s="161"/>
      <c r="T805" s="162"/>
      <c r="AT805" s="157" t="s">
        <v>143</v>
      </c>
      <c r="AU805" s="157" t="s">
        <v>90</v>
      </c>
      <c r="AV805" s="13" t="s">
        <v>90</v>
      </c>
      <c r="AW805" s="13" t="s">
        <v>36</v>
      </c>
      <c r="AX805" s="13" t="s">
        <v>80</v>
      </c>
      <c r="AY805" s="157" t="s">
        <v>130</v>
      </c>
    </row>
    <row r="806" spans="2:65" s="12" customFormat="1" ht="11.25">
      <c r="B806" s="150"/>
      <c r="D806" s="144" t="s">
        <v>143</v>
      </c>
      <c r="E806" s="151" t="s">
        <v>1</v>
      </c>
      <c r="F806" s="152" t="s">
        <v>203</v>
      </c>
      <c r="H806" s="151" t="s">
        <v>1</v>
      </c>
      <c r="I806" s="153"/>
      <c r="L806" s="150"/>
      <c r="M806" s="154"/>
      <c r="T806" s="155"/>
      <c r="AT806" s="151" t="s">
        <v>143</v>
      </c>
      <c r="AU806" s="151" t="s">
        <v>90</v>
      </c>
      <c r="AV806" s="12" t="s">
        <v>88</v>
      </c>
      <c r="AW806" s="12" t="s">
        <v>36</v>
      </c>
      <c r="AX806" s="12" t="s">
        <v>80</v>
      </c>
      <c r="AY806" s="151" t="s">
        <v>130</v>
      </c>
    </row>
    <row r="807" spans="2:65" s="13" customFormat="1" ht="11.25">
      <c r="B807" s="156"/>
      <c r="D807" s="144" t="s">
        <v>143</v>
      </c>
      <c r="E807" s="157" t="s">
        <v>1</v>
      </c>
      <c r="F807" s="158" t="s">
        <v>1242</v>
      </c>
      <c r="H807" s="159">
        <v>13.5</v>
      </c>
      <c r="I807" s="160"/>
      <c r="L807" s="156"/>
      <c r="M807" s="161"/>
      <c r="T807" s="162"/>
      <c r="AT807" s="157" t="s">
        <v>143</v>
      </c>
      <c r="AU807" s="157" t="s">
        <v>90</v>
      </c>
      <c r="AV807" s="13" t="s">
        <v>90</v>
      </c>
      <c r="AW807" s="13" t="s">
        <v>36</v>
      </c>
      <c r="AX807" s="13" t="s">
        <v>80</v>
      </c>
      <c r="AY807" s="157" t="s">
        <v>130</v>
      </c>
    </row>
    <row r="808" spans="2:65" s="14" customFormat="1" ht="11.25">
      <c r="B808" s="163"/>
      <c r="D808" s="144" t="s">
        <v>143</v>
      </c>
      <c r="E808" s="164" t="s">
        <v>1</v>
      </c>
      <c r="F808" s="165" t="s">
        <v>152</v>
      </c>
      <c r="H808" s="166">
        <v>125.5</v>
      </c>
      <c r="I808" s="167"/>
      <c r="L808" s="163"/>
      <c r="M808" s="168"/>
      <c r="T808" s="169"/>
      <c r="AT808" s="164" t="s">
        <v>143</v>
      </c>
      <c r="AU808" s="164" t="s">
        <v>90</v>
      </c>
      <c r="AV808" s="14" t="s">
        <v>137</v>
      </c>
      <c r="AW808" s="14" t="s">
        <v>36</v>
      </c>
      <c r="AX808" s="14" t="s">
        <v>88</v>
      </c>
      <c r="AY808" s="164" t="s">
        <v>130</v>
      </c>
    </row>
    <row r="809" spans="2:65" s="1" customFormat="1" ht="33" customHeight="1">
      <c r="B809" s="31"/>
      <c r="C809" s="131" t="s">
        <v>538</v>
      </c>
      <c r="D809" s="131" t="s">
        <v>132</v>
      </c>
      <c r="E809" s="132" t="s">
        <v>1246</v>
      </c>
      <c r="F809" s="133" t="s">
        <v>1247</v>
      </c>
      <c r="G809" s="134" t="s">
        <v>215</v>
      </c>
      <c r="H809" s="135">
        <v>3</v>
      </c>
      <c r="I809" s="136"/>
      <c r="J809" s="137">
        <f>ROUND(I809*H809,2)</f>
        <v>0</v>
      </c>
      <c r="K809" s="133" t="s">
        <v>136</v>
      </c>
      <c r="L809" s="31"/>
      <c r="M809" s="138" t="s">
        <v>1</v>
      </c>
      <c r="N809" s="139" t="s">
        <v>45</v>
      </c>
      <c r="P809" s="140">
        <f>O809*H809</f>
        <v>0</v>
      </c>
      <c r="Q809" s="140">
        <v>1.6999999999999999E-3</v>
      </c>
      <c r="R809" s="140">
        <f>Q809*H809</f>
        <v>5.0999999999999995E-3</v>
      </c>
      <c r="S809" s="140">
        <v>0</v>
      </c>
      <c r="T809" s="141">
        <f>S809*H809</f>
        <v>0</v>
      </c>
      <c r="AR809" s="142" t="s">
        <v>137</v>
      </c>
      <c r="AT809" s="142" t="s">
        <v>132</v>
      </c>
      <c r="AU809" s="142" t="s">
        <v>90</v>
      </c>
      <c r="AY809" s="16" t="s">
        <v>130</v>
      </c>
      <c r="BE809" s="143">
        <f>IF(N809="základní",J809,0)</f>
        <v>0</v>
      </c>
      <c r="BF809" s="143">
        <f>IF(N809="snížená",J809,0)</f>
        <v>0</v>
      </c>
      <c r="BG809" s="143">
        <f>IF(N809="zákl. přenesená",J809,0)</f>
        <v>0</v>
      </c>
      <c r="BH809" s="143">
        <f>IF(N809="sníž. přenesená",J809,0)</f>
        <v>0</v>
      </c>
      <c r="BI809" s="143">
        <f>IF(N809="nulová",J809,0)</f>
        <v>0</v>
      </c>
      <c r="BJ809" s="16" t="s">
        <v>88</v>
      </c>
      <c r="BK809" s="143">
        <f>ROUND(I809*H809,2)</f>
        <v>0</v>
      </c>
      <c r="BL809" s="16" t="s">
        <v>137</v>
      </c>
      <c r="BM809" s="142" t="s">
        <v>1248</v>
      </c>
    </row>
    <row r="810" spans="2:65" s="1" customFormat="1" ht="39">
      <c r="B810" s="31"/>
      <c r="D810" s="144" t="s">
        <v>139</v>
      </c>
      <c r="F810" s="145" t="s">
        <v>1249</v>
      </c>
      <c r="I810" s="146"/>
      <c r="L810" s="31"/>
      <c r="M810" s="147"/>
      <c r="T810" s="55"/>
      <c r="AT810" s="16" t="s">
        <v>139</v>
      </c>
      <c r="AU810" s="16" t="s">
        <v>90</v>
      </c>
    </row>
    <row r="811" spans="2:65" s="1" customFormat="1" ht="11.25">
      <c r="B811" s="31"/>
      <c r="D811" s="148" t="s">
        <v>141</v>
      </c>
      <c r="F811" s="149" t="s">
        <v>1250</v>
      </c>
      <c r="I811" s="146"/>
      <c r="L811" s="31"/>
      <c r="M811" s="147"/>
      <c r="T811" s="55"/>
      <c r="AT811" s="16" t="s">
        <v>141</v>
      </c>
      <c r="AU811" s="16" t="s">
        <v>90</v>
      </c>
    </row>
    <row r="812" spans="2:65" s="12" customFormat="1" ht="11.25">
      <c r="B812" s="150"/>
      <c r="D812" s="144" t="s">
        <v>143</v>
      </c>
      <c r="E812" s="151" t="s">
        <v>1</v>
      </c>
      <c r="F812" s="152" t="s">
        <v>1251</v>
      </c>
      <c r="H812" s="151" t="s">
        <v>1</v>
      </c>
      <c r="I812" s="153"/>
      <c r="L812" s="150"/>
      <c r="M812" s="154"/>
      <c r="T812" s="155"/>
      <c r="AT812" s="151" t="s">
        <v>143</v>
      </c>
      <c r="AU812" s="151" t="s">
        <v>90</v>
      </c>
      <c r="AV812" s="12" t="s">
        <v>88</v>
      </c>
      <c r="AW812" s="12" t="s">
        <v>36</v>
      </c>
      <c r="AX812" s="12" t="s">
        <v>80</v>
      </c>
      <c r="AY812" s="151" t="s">
        <v>130</v>
      </c>
    </row>
    <row r="813" spans="2:65" s="12" customFormat="1" ht="11.25">
      <c r="B813" s="150"/>
      <c r="D813" s="144" t="s">
        <v>143</v>
      </c>
      <c r="E813" s="151" t="s">
        <v>1</v>
      </c>
      <c r="F813" s="152" t="s">
        <v>203</v>
      </c>
      <c r="H813" s="151" t="s">
        <v>1</v>
      </c>
      <c r="I813" s="153"/>
      <c r="L813" s="150"/>
      <c r="M813" s="154"/>
      <c r="T813" s="155"/>
      <c r="AT813" s="151" t="s">
        <v>143</v>
      </c>
      <c r="AU813" s="151" t="s">
        <v>90</v>
      </c>
      <c r="AV813" s="12" t="s">
        <v>88</v>
      </c>
      <c r="AW813" s="12" t="s">
        <v>36</v>
      </c>
      <c r="AX813" s="12" t="s">
        <v>80</v>
      </c>
      <c r="AY813" s="151" t="s">
        <v>130</v>
      </c>
    </row>
    <row r="814" spans="2:65" s="13" customFormat="1" ht="11.25">
      <c r="B814" s="156"/>
      <c r="D814" s="144" t="s">
        <v>143</v>
      </c>
      <c r="E814" s="157" t="s">
        <v>1</v>
      </c>
      <c r="F814" s="158" t="s">
        <v>159</v>
      </c>
      <c r="H814" s="159">
        <v>3</v>
      </c>
      <c r="I814" s="160"/>
      <c r="L814" s="156"/>
      <c r="M814" s="161"/>
      <c r="T814" s="162"/>
      <c r="AT814" s="157" t="s">
        <v>143</v>
      </c>
      <c r="AU814" s="157" t="s">
        <v>90</v>
      </c>
      <c r="AV814" s="13" t="s">
        <v>90</v>
      </c>
      <c r="AW814" s="13" t="s">
        <v>36</v>
      </c>
      <c r="AX814" s="13" t="s">
        <v>80</v>
      </c>
      <c r="AY814" s="157" t="s">
        <v>130</v>
      </c>
    </row>
    <row r="815" spans="2:65" s="14" customFormat="1" ht="11.25">
      <c r="B815" s="163"/>
      <c r="D815" s="144" t="s">
        <v>143</v>
      </c>
      <c r="E815" s="164" t="s">
        <v>1</v>
      </c>
      <c r="F815" s="165" t="s">
        <v>152</v>
      </c>
      <c r="H815" s="166">
        <v>3</v>
      </c>
      <c r="I815" s="167"/>
      <c r="L815" s="163"/>
      <c r="M815" s="168"/>
      <c r="T815" s="169"/>
      <c r="AT815" s="164" t="s">
        <v>143</v>
      </c>
      <c r="AU815" s="164" t="s">
        <v>90</v>
      </c>
      <c r="AV815" s="14" t="s">
        <v>137</v>
      </c>
      <c r="AW815" s="14" t="s">
        <v>36</v>
      </c>
      <c r="AX815" s="14" t="s">
        <v>88</v>
      </c>
      <c r="AY815" s="164" t="s">
        <v>130</v>
      </c>
    </row>
    <row r="816" spans="2:65" s="1" customFormat="1" ht="33" customHeight="1">
      <c r="B816" s="31"/>
      <c r="C816" s="131" t="s">
        <v>542</v>
      </c>
      <c r="D816" s="131" t="s">
        <v>132</v>
      </c>
      <c r="E816" s="132" t="s">
        <v>1252</v>
      </c>
      <c r="F816" s="133" t="s">
        <v>1253</v>
      </c>
      <c r="G816" s="134" t="s">
        <v>170</v>
      </c>
      <c r="H816" s="135">
        <v>12</v>
      </c>
      <c r="I816" s="136"/>
      <c r="J816" s="137">
        <f>ROUND(I816*H816,2)</f>
        <v>0</v>
      </c>
      <c r="K816" s="133" t="s">
        <v>136</v>
      </c>
      <c r="L816" s="31"/>
      <c r="M816" s="138" t="s">
        <v>1</v>
      </c>
      <c r="N816" s="139" t="s">
        <v>45</v>
      </c>
      <c r="P816" s="140">
        <f>O816*H816</f>
        <v>0</v>
      </c>
      <c r="Q816" s="140">
        <v>1.3999999999999999E-4</v>
      </c>
      <c r="R816" s="140">
        <f>Q816*H816</f>
        <v>1.6799999999999999E-3</v>
      </c>
      <c r="S816" s="140">
        <v>0</v>
      </c>
      <c r="T816" s="141">
        <f>S816*H816</f>
        <v>0</v>
      </c>
      <c r="AR816" s="142" t="s">
        <v>137</v>
      </c>
      <c r="AT816" s="142" t="s">
        <v>132</v>
      </c>
      <c r="AU816" s="142" t="s">
        <v>90</v>
      </c>
      <c r="AY816" s="16" t="s">
        <v>130</v>
      </c>
      <c r="BE816" s="143">
        <f>IF(N816="základní",J816,0)</f>
        <v>0</v>
      </c>
      <c r="BF816" s="143">
        <f>IF(N816="snížená",J816,0)</f>
        <v>0</v>
      </c>
      <c r="BG816" s="143">
        <f>IF(N816="zákl. přenesená",J816,0)</f>
        <v>0</v>
      </c>
      <c r="BH816" s="143">
        <f>IF(N816="sníž. přenesená",J816,0)</f>
        <v>0</v>
      </c>
      <c r="BI816" s="143">
        <f>IF(N816="nulová",J816,0)</f>
        <v>0</v>
      </c>
      <c r="BJ816" s="16" t="s">
        <v>88</v>
      </c>
      <c r="BK816" s="143">
        <f>ROUND(I816*H816,2)</f>
        <v>0</v>
      </c>
      <c r="BL816" s="16" t="s">
        <v>137</v>
      </c>
      <c r="BM816" s="142" t="s">
        <v>1254</v>
      </c>
    </row>
    <row r="817" spans="2:65" s="1" customFormat="1" ht="19.5">
      <c r="B817" s="31"/>
      <c r="D817" s="144" t="s">
        <v>139</v>
      </c>
      <c r="F817" s="145" t="s">
        <v>1255</v>
      </c>
      <c r="I817" s="146"/>
      <c r="L817" s="31"/>
      <c r="M817" s="147"/>
      <c r="T817" s="55"/>
      <c r="AT817" s="16" t="s">
        <v>139</v>
      </c>
      <c r="AU817" s="16" t="s">
        <v>90</v>
      </c>
    </row>
    <row r="818" spans="2:65" s="1" customFormat="1" ht="11.25">
      <c r="B818" s="31"/>
      <c r="D818" s="148" t="s">
        <v>141</v>
      </c>
      <c r="F818" s="149" t="s">
        <v>1256</v>
      </c>
      <c r="I818" s="146"/>
      <c r="L818" s="31"/>
      <c r="M818" s="147"/>
      <c r="T818" s="55"/>
      <c r="AT818" s="16" t="s">
        <v>141</v>
      </c>
      <c r="AU818" s="16" t="s">
        <v>90</v>
      </c>
    </row>
    <row r="819" spans="2:65" s="12" customFormat="1" ht="11.25">
      <c r="B819" s="150"/>
      <c r="D819" s="144" t="s">
        <v>143</v>
      </c>
      <c r="E819" s="151" t="s">
        <v>1</v>
      </c>
      <c r="F819" s="152" t="s">
        <v>1257</v>
      </c>
      <c r="H819" s="151" t="s">
        <v>1</v>
      </c>
      <c r="I819" s="153"/>
      <c r="L819" s="150"/>
      <c r="M819" s="154"/>
      <c r="T819" s="155"/>
      <c r="AT819" s="151" t="s">
        <v>143</v>
      </c>
      <c r="AU819" s="151" t="s">
        <v>90</v>
      </c>
      <c r="AV819" s="12" t="s">
        <v>88</v>
      </c>
      <c r="AW819" s="12" t="s">
        <v>36</v>
      </c>
      <c r="AX819" s="12" t="s">
        <v>80</v>
      </c>
      <c r="AY819" s="151" t="s">
        <v>130</v>
      </c>
    </row>
    <row r="820" spans="2:65" s="12" customFormat="1" ht="11.25">
      <c r="B820" s="150"/>
      <c r="D820" s="144" t="s">
        <v>143</v>
      </c>
      <c r="E820" s="151" t="s">
        <v>1</v>
      </c>
      <c r="F820" s="152" t="s">
        <v>942</v>
      </c>
      <c r="H820" s="151" t="s">
        <v>1</v>
      </c>
      <c r="I820" s="153"/>
      <c r="L820" s="150"/>
      <c r="M820" s="154"/>
      <c r="T820" s="155"/>
      <c r="AT820" s="151" t="s">
        <v>143</v>
      </c>
      <c r="AU820" s="151" t="s">
        <v>90</v>
      </c>
      <c r="AV820" s="12" t="s">
        <v>88</v>
      </c>
      <c r="AW820" s="12" t="s">
        <v>36</v>
      </c>
      <c r="AX820" s="12" t="s">
        <v>80</v>
      </c>
      <c r="AY820" s="151" t="s">
        <v>130</v>
      </c>
    </row>
    <row r="821" spans="2:65" s="13" customFormat="1" ht="11.25">
      <c r="B821" s="156"/>
      <c r="D821" s="144" t="s">
        <v>143</v>
      </c>
      <c r="E821" s="157" t="s">
        <v>1</v>
      </c>
      <c r="F821" s="158" t="s">
        <v>8</v>
      </c>
      <c r="H821" s="159">
        <v>12</v>
      </c>
      <c r="I821" s="160"/>
      <c r="L821" s="156"/>
      <c r="M821" s="161"/>
      <c r="T821" s="162"/>
      <c r="AT821" s="157" t="s">
        <v>143</v>
      </c>
      <c r="AU821" s="157" t="s">
        <v>90</v>
      </c>
      <c r="AV821" s="13" t="s">
        <v>90</v>
      </c>
      <c r="AW821" s="13" t="s">
        <v>36</v>
      </c>
      <c r="AX821" s="13" t="s">
        <v>88</v>
      </c>
      <c r="AY821" s="157" t="s">
        <v>130</v>
      </c>
    </row>
    <row r="822" spans="2:65" s="1" customFormat="1" ht="24.2" customHeight="1">
      <c r="B822" s="31"/>
      <c r="C822" s="170" t="s">
        <v>547</v>
      </c>
      <c r="D822" s="170" t="s">
        <v>327</v>
      </c>
      <c r="E822" s="171" t="s">
        <v>1258</v>
      </c>
      <c r="F822" s="172" t="s">
        <v>1259</v>
      </c>
      <c r="G822" s="173" t="s">
        <v>170</v>
      </c>
      <c r="H822" s="174">
        <v>12.18</v>
      </c>
      <c r="I822" s="175"/>
      <c r="J822" s="176">
        <f>ROUND(I822*H822,2)</f>
        <v>0</v>
      </c>
      <c r="K822" s="172" t="s">
        <v>136</v>
      </c>
      <c r="L822" s="177"/>
      <c r="M822" s="178" t="s">
        <v>1</v>
      </c>
      <c r="N822" s="179" t="s">
        <v>45</v>
      </c>
      <c r="P822" s="140">
        <f>O822*H822</f>
        <v>0</v>
      </c>
      <c r="Q822" s="140">
        <v>0.23</v>
      </c>
      <c r="R822" s="140">
        <f>Q822*H822</f>
        <v>2.8014000000000001</v>
      </c>
      <c r="S822" s="140">
        <v>0</v>
      </c>
      <c r="T822" s="141">
        <f>S822*H822</f>
        <v>0</v>
      </c>
      <c r="AR822" s="142" t="s">
        <v>205</v>
      </c>
      <c r="AT822" s="142" t="s">
        <v>327</v>
      </c>
      <c r="AU822" s="142" t="s">
        <v>90</v>
      </c>
      <c r="AY822" s="16" t="s">
        <v>130</v>
      </c>
      <c r="BE822" s="143">
        <f>IF(N822="základní",J822,0)</f>
        <v>0</v>
      </c>
      <c r="BF822" s="143">
        <f>IF(N822="snížená",J822,0)</f>
        <v>0</v>
      </c>
      <c r="BG822" s="143">
        <f>IF(N822="zákl. přenesená",J822,0)</f>
        <v>0</v>
      </c>
      <c r="BH822" s="143">
        <f>IF(N822="sníž. přenesená",J822,0)</f>
        <v>0</v>
      </c>
      <c r="BI822" s="143">
        <f>IF(N822="nulová",J822,0)</f>
        <v>0</v>
      </c>
      <c r="BJ822" s="16" t="s">
        <v>88</v>
      </c>
      <c r="BK822" s="143">
        <f>ROUND(I822*H822,2)</f>
        <v>0</v>
      </c>
      <c r="BL822" s="16" t="s">
        <v>137</v>
      </c>
      <c r="BM822" s="142" t="s">
        <v>1260</v>
      </c>
    </row>
    <row r="823" spans="2:65" s="1" customFormat="1" ht="19.5">
      <c r="B823" s="31"/>
      <c r="D823" s="144" t="s">
        <v>139</v>
      </c>
      <c r="F823" s="145" t="s">
        <v>1259</v>
      </c>
      <c r="I823" s="146"/>
      <c r="L823" s="31"/>
      <c r="M823" s="147"/>
      <c r="T823" s="55"/>
      <c r="AT823" s="16" t="s">
        <v>139</v>
      </c>
      <c r="AU823" s="16" t="s">
        <v>90</v>
      </c>
    </row>
    <row r="824" spans="2:65" s="12" customFormat="1" ht="11.25">
      <c r="B824" s="150"/>
      <c r="D824" s="144" t="s">
        <v>143</v>
      </c>
      <c r="E824" s="151" t="s">
        <v>1</v>
      </c>
      <c r="F824" s="152" t="s">
        <v>1257</v>
      </c>
      <c r="H824" s="151" t="s">
        <v>1</v>
      </c>
      <c r="I824" s="153"/>
      <c r="L824" s="150"/>
      <c r="M824" s="154"/>
      <c r="T824" s="155"/>
      <c r="AT824" s="151" t="s">
        <v>143</v>
      </c>
      <c r="AU824" s="151" t="s">
        <v>90</v>
      </c>
      <c r="AV824" s="12" t="s">
        <v>88</v>
      </c>
      <c r="AW824" s="12" t="s">
        <v>36</v>
      </c>
      <c r="AX824" s="12" t="s">
        <v>80</v>
      </c>
      <c r="AY824" s="151" t="s">
        <v>130</v>
      </c>
    </row>
    <row r="825" spans="2:65" s="12" customFormat="1" ht="11.25">
      <c r="B825" s="150"/>
      <c r="D825" s="144" t="s">
        <v>143</v>
      </c>
      <c r="E825" s="151" t="s">
        <v>1</v>
      </c>
      <c r="F825" s="152" t="s">
        <v>942</v>
      </c>
      <c r="H825" s="151" t="s">
        <v>1</v>
      </c>
      <c r="I825" s="153"/>
      <c r="L825" s="150"/>
      <c r="M825" s="154"/>
      <c r="T825" s="155"/>
      <c r="AT825" s="151" t="s">
        <v>143</v>
      </c>
      <c r="AU825" s="151" t="s">
        <v>90</v>
      </c>
      <c r="AV825" s="12" t="s">
        <v>88</v>
      </c>
      <c r="AW825" s="12" t="s">
        <v>36</v>
      </c>
      <c r="AX825" s="12" t="s">
        <v>80</v>
      </c>
      <c r="AY825" s="151" t="s">
        <v>130</v>
      </c>
    </row>
    <row r="826" spans="2:65" s="13" customFormat="1" ht="11.25">
      <c r="B826" s="156"/>
      <c r="D826" s="144" t="s">
        <v>143</v>
      </c>
      <c r="E826" s="157" t="s">
        <v>1</v>
      </c>
      <c r="F826" s="158" t="s">
        <v>8</v>
      </c>
      <c r="H826" s="159">
        <v>12</v>
      </c>
      <c r="I826" s="160"/>
      <c r="L826" s="156"/>
      <c r="M826" s="161"/>
      <c r="T826" s="162"/>
      <c r="AT826" s="157" t="s">
        <v>143</v>
      </c>
      <c r="AU826" s="157" t="s">
        <v>90</v>
      </c>
      <c r="AV826" s="13" t="s">
        <v>90</v>
      </c>
      <c r="AW826" s="13" t="s">
        <v>36</v>
      </c>
      <c r="AX826" s="13" t="s">
        <v>88</v>
      </c>
      <c r="AY826" s="157" t="s">
        <v>130</v>
      </c>
    </row>
    <row r="827" spans="2:65" s="13" customFormat="1" ht="11.25">
      <c r="B827" s="156"/>
      <c r="D827" s="144" t="s">
        <v>143</v>
      </c>
      <c r="F827" s="158" t="s">
        <v>1261</v>
      </c>
      <c r="H827" s="159">
        <v>12.18</v>
      </c>
      <c r="I827" s="160"/>
      <c r="L827" s="156"/>
      <c r="M827" s="161"/>
      <c r="T827" s="162"/>
      <c r="AT827" s="157" t="s">
        <v>143</v>
      </c>
      <c r="AU827" s="157" t="s">
        <v>90</v>
      </c>
      <c r="AV827" s="13" t="s">
        <v>90</v>
      </c>
      <c r="AW827" s="13" t="s">
        <v>4</v>
      </c>
      <c r="AX827" s="13" t="s">
        <v>88</v>
      </c>
      <c r="AY827" s="157" t="s">
        <v>130</v>
      </c>
    </row>
    <row r="828" spans="2:65" s="1" customFormat="1" ht="24.2" customHeight="1">
      <c r="B828" s="31"/>
      <c r="C828" s="131" t="s">
        <v>554</v>
      </c>
      <c r="D828" s="131" t="s">
        <v>132</v>
      </c>
      <c r="E828" s="132" t="s">
        <v>1262</v>
      </c>
      <c r="F828" s="133" t="s">
        <v>1263</v>
      </c>
      <c r="G828" s="134" t="s">
        <v>215</v>
      </c>
      <c r="H828" s="135">
        <v>16</v>
      </c>
      <c r="I828" s="136"/>
      <c r="J828" s="137">
        <f>ROUND(I828*H828,2)</f>
        <v>0</v>
      </c>
      <c r="K828" s="133" t="s">
        <v>136</v>
      </c>
      <c r="L828" s="31"/>
      <c r="M828" s="138" t="s">
        <v>1</v>
      </c>
      <c r="N828" s="139" t="s">
        <v>45</v>
      </c>
      <c r="P828" s="140">
        <f>O828*H828</f>
        <v>0</v>
      </c>
      <c r="Q828" s="140">
        <v>6.9999999999999994E-5</v>
      </c>
      <c r="R828" s="140">
        <f>Q828*H828</f>
        <v>1.1199999999999999E-3</v>
      </c>
      <c r="S828" s="140">
        <v>0</v>
      </c>
      <c r="T828" s="141">
        <f>S828*H828</f>
        <v>0</v>
      </c>
      <c r="AR828" s="142" t="s">
        <v>137</v>
      </c>
      <c r="AT828" s="142" t="s">
        <v>132</v>
      </c>
      <c r="AU828" s="142" t="s">
        <v>90</v>
      </c>
      <c r="AY828" s="16" t="s">
        <v>130</v>
      </c>
      <c r="BE828" s="143">
        <f>IF(N828="základní",J828,0)</f>
        <v>0</v>
      </c>
      <c r="BF828" s="143">
        <f>IF(N828="snížená",J828,0)</f>
        <v>0</v>
      </c>
      <c r="BG828" s="143">
        <f>IF(N828="zákl. přenesená",J828,0)</f>
        <v>0</v>
      </c>
      <c r="BH828" s="143">
        <f>IF(N828="sníž. přenesená",J828,0)</f>
        <v>0</v>
      </c>
      <c r="BI828" s="143">
        <f>IF(N828="nulová",J828,0)</f>
        <v>0</v>
      </c>
      <c r="BJ828" s="16" t="s">
        <v>88</v>
      </c>
      <c r="BK828" s="143">
        <f>ROUND(I828*H828,2)</f>
        <v>0</v>
      </c>
      <c r="BL828" s="16" t="s">
        <v>137</v>
      </c>
      <c r="BM828" s="142" t="s">
        <v>1264</v>
      </c>
    </row>
    <row r="829" spans="2:65" s="1" customFormat="1" ht="19.5">
      <c r="B829" s="31"/>
      <c r="D829" s="144" t="s">
        <v>139</v>
      </c>
      <c r="F829" s="145" t="s">
        <v>1265</v>
      </c>
      <c r="I829" s="146"/>
      <c r="L829" s="31"/>
      <c r="M829" s="147"/>
      <c r="T829" s="55"/>
      <c r="AT829" s="16" t="s">
        <v>139</v>
      </c>
      <c r="AU829" s="16" t="s">
        <v>90</v>
      </c>
    </row>
    <row r="830" spans="2:65" s="1" customFormat="1" ht="11.25">
      <c r="B830" s="31"/>
      <c r="D830" s="148" t="s">
        <v>141</v>
      </c>
      <c r="F830" s="149" t="s">
        <v>1266</v>
      </c>
      <c r="I830" s="146"/>
      <c r="L830" s="31"/>
      <c r="M830" s="147"/>
      <c r="T830" s="55"/>
      <c r="AT830" s="16" t="s">
        <v>141</v>
      </c>
      <c r="AU830" s="16" t="s">
        <v>90</v>
      </c>
    </row>
    <row r="831" spans="2:65" s="12" customFormat="1" ht="11.25">
      <c r="B831" s="150"/>
      <c r="D831" s="144" t="s">
        <v>143</v>
      </c>
      <c r="E831" s="151" t="s">
        <v>1</v>
      </c>
      <c r="F831" s="152" t="s">
        <v>1203</v>
      </c>
      <c r="H831" s="151" t="s">
        <v>1</v>
      </c>
      <c r="I831" s="153"/>
      <c r="L831" s="150"/>
      <c r="M831" s="154"/>
      <c r="T831" s="155"/>
      <c r="AT831" s="151" t="s">
        <v>143</v>
      </c>
      <c r="AU831" s="151" t="s">
        <v>90</v>
      </c>
      <c r="AV831" s="12" t="s">
        <v>88</v>
      </c>
      <c r="AW831" s="12" t="s">
        <v>36</v>
      </c>
      <c r="AX831" s="12" t="s">
        <v>80</v>
      </c>
      <c r="AY831" s="151" t="s">
        <v>130</v>
      </c>
    </row>
    <row r="832" spans="2:65" s="12" customFormat="1" ht="11.25">
      <c r="B832" s="150"/>
      <c r="D832" s="144" t="s">
        <v>143</v>
      </c>
      <c r="E832" s="151" t="s">
        <v>1</v>
      </c>
      <c r="F832" s="152" t="s">
        <v>203</v>
      </c>
      <c r="H832" s="151" t="s">
        <v>1</v>
      </c>
      <c r="I832" s="153"/>
      <c r="L832" s="150"/>
      <c r="M832" s="154"/>
      <c r="T832" s="155"/>
      <c r="AT832" s="151" t="s">
        <v>143</v>
      </c>
      <c r="AU832" s="151" t="s">
        <v>90</v>
      </c>
      <c r="AV832" s="12" t="s">
        <v>88</v>
      </c>
      <c r="AW832" s="12" t="s">
        <v>36</v>
      </c>
      <c r="AX832" s="12" t="s">
        <v>80</v>
      </c>
      <c r="AY832" s="151" t="s">
        <v>130</v>
      </c>
    </row>
    <row r="833" spans="2:65" s="13" customFormat="1" ht="11.25">
      <c r="B833" s="156"/>
      <c r="D833" s="144" t="s">
        <v>143</v>
      </c>
      <c r="E833" s="157" t="s">
        <v>1</v>
      </c>
      <c r="F833" s="158" t="s">
        <v>1267</v>
      </c>
      <c r="H833" s="159">
        <v>16</v>
      </c>
      <c r="I833" s="160"/>
      <c r="L833" s="156"/>
      <c r="M833" s="161"/>
      <c r="T833" s="162"/>
      <c r="AT833" s="157" t="s">
        <v>143</v>
      </c>
      <c r="AU833" s="157" t="s">
        <v>90</v>
      </c>
      <c r="AV833" s="13" t="s">
        <v>90</v>
      </c>
      <c r="AW833" s="13" t="s">
        <v>36</v>
      </c>
      <c r="AX833" s="13" t="s">
        <v>80</v>
      </c>
      <c r="AY833" s="157" t="s">
        <v>130</v>
      </c>
    </row>
    <row r="834" spans="2:65" s="14" customFormat="1" ht="11.25">
      <c r="B834" s="163"/>
      <c r="D834" s="144" t="s">
        <v>143</v>
      </c>
      <c r="E834" s="164" t="s">
        <v>1</v>
      </c>
      <c r="F834" s="165" t="s">
        <v>152</v>
      </c>
      <c r="H834" s="166">
        <v>16</v>
      </c>
      <c r="I834" s="167"/>
      <c r="L834" s="163"/>
      <c r="M834" s="168"/>
      <c r="T834" s="169"/>
      <c r="AT834" s="164" t="s">
        <v>143</v>
      </c>
      <c r="AU834" s="164" t="s">
        <v>90</v>
      </c>
      <c r="AV834" s="14" t="s">
        <v>137</v>
      </c>
      <c r="AW834" s="14" t="s">
        <v>36</v>
      </c>
      <c r="AX834" s="14" t="s">
        <v>88</v>
      </c>
      <c r="AY834" s="164" t="s">
        <v>130</v>
      </c>
    </row>
    <row r="835" spans="2:65" s="1" customFormat="1" ht="24.2" customHeight="1">
      <c r="B835" s="31"/>
      <c r="C835" s="170" t="s">
        <v>558</v>
      </c>
      <c r="D835" s="170" t="s">
        <v>327</v>
      </c>
      <c r="E835" s="171" t="s">
        <v>1268</v>
      </c>
      <c r="F835" s="172" t="s">
        <v>1269</v>
      </c>
      <c r="G835" s="173" t="s">
        <v>215</v>
      </c>
      <c r="H835" s="174">
        <v>8.1199999999999992</v>
      </c>
      <c r="I835" s="175"/>
      <c r="J835" s="176">
        <f>ROUND(I835*H835,2)</f>
        <v>0</v>
      </c>
      <c r="K835" s="172" t="s">
        <v>136</v>
      </c>
      <c r="L835" s="177"/>
      <c r="M835" s="178" t="s">
        <v>1</v>
      </c>
      <c r="N835" s="179" t="s">
        <v>45</v>
      </c>
      <c r="P835" s="140">
        <f>O835*H835</f>
        <v>0</v>
      </c>
      <c r="Q835" s="140">
        <v>0.01</v>
      </c>
      <c r="R835" s="140">
        <f>Q835*H835</f>
        <v>8.1199999999999994E-2</v>
      </c>
      <c r="S835" s="140">
        <v>0</v>
      </c>
      <c r="T835" s="141">
        <f>S835*H835</f>
        <v>0</v>
      </c>
      <c r="AR835" s="142" t="s">
        <v>205</v>
      </c>
      <c r="AT835" s="142" t="s">
        <v>327</v>
      </c>
      <c r="AU835" s="142" t="s">
        <v>90</v>
      </c>
      <c r="AY835" s="16" t="s">
        <v>130</v>
      </c>
      <c r="BE835" s="143">
        <f>IF(N835="základní",J835,0)</f>
        <v>0</v>
      </c>
      <c r="BF835" s="143">
        <f>IF(N835="snížená",J835,0)</f>
        <v>0</v>
      </c>
      <c r="BG835" s="143">
        <f>IF(N835="zákl. přenesená",J835,0)</f>
        <v>0</v>
      </c>
      <c r="BH835" s="143">
        <f>IF(N835="sníž. přenesená",J835,0)</f>
        <v>0</v>
      </c>
      <c r="BI835" s="143">
        <f>IF(N835="nulová",J835,0)</f>
        <v>0</v>
      </c>
      <c r="BJ835" s="16" t="s">
        <v>88</v>
      </c>
      <c r="BK835" s="143">
        <f>ROUND(I835*H835,2)</f>
        <v>0</v>
      </c>
      <c r="BL835" s="16" t="s">
        <v>137</v>
      </c>
      <c r="BM835" s="142" t="s">
        <v>1270</v>
      </c>
    </row>
    <row r="836" spans="2:65" s="1" customFormat="1" ht="11.25">
      <c r="B836" s="31"/>
      <c r="D836" s="144" t="s">
        <v>139</v>
      </c>
      <c r="F836" s="145" t="s">
        <v>1269</v>
      </c>
      <c r="I836" s="146"/>
      <c r="L836" s="31"/>
      <c r="M836" s="147"/>
      <c r="T836" s="55"/>
      <c r="AT836" s="16" t="s">
        <v>139</v>
      </c>
      <c r="AU836" s="16" t="s">
        <v>90</v>
      </c>
    </row>
    <row r="837" spans="2:65" s="12" customFormat="1" ht="11.25">
      <c r="B837" s="150"/>
      <c r="D837" s="144" t="s">
        <v>143</v>
      </c>
      <c r="E837" s="151" t="s">
        <v>1</v>
      </c>
      <c r="F837" s="152" t="s">
        <v>1203</v>
      </c>
      <c r="H837" s="151" t="s">
        <v>1</v>
      </c>
      <c r="I837" s="153"/>
      <c r="L837" s="150"/>
      <c r="M837" s="154"/>
      <c r="T837" s="155"/>
      <c r="AT837" s="151" t="s">
        <v>143</v>
      </c>
      <c r="AU837" s="151" t="s">
        <v>90</v>
      </c>
      <c r="AV837" s="12" t="s">
        <v>88</v>
      </c>
      <c r="AW837" s="12" t="s">
        <v>36</v>
      </c>
      <c r="AX837" s="12" t="s">
        <v>80</v>
      </c>
      <c r="AY837" s="151" t="s">
        <v>130</v>
      </c>
    </row>
    <row r="838" spans="2:65" s="12" customFormat="1" ht="11.25">
      <c r="B838" s="150"/>
      <c r="D838" s="144" t="s">
        <v>143</v>
      </c>
      <c r="E838" s="151" t="s">
        <v>1</v>
      </c>
      <c r="F838" s="152" t="s">
        <v>203</v>
      </c>
      <c r="H838" s="151" t="s">
        <v>1</v>
      </c>
      <c r="I838" s="153"/>
      <c r="L838" s="150"/>
      <c r="M838" s="154"/>
      <c r="T838" s="155"/>
      <c r="AT838" s="151" t="s">
        <v>143</v>
      </c>
      <c r="AU838" s="151" t="s">
        <v>90</v>
      </c>
      <c r="AV838" s="12" t="s">
        <v>88</v>
      </c>
      <c r="AW838" s="12" t="s">
        <v>36</v>
      </c>
      <c r="AX838" s="12" t="s">
        <v>80</v>
      </c>
      <c r="AY838" s="151" t="s">
        <v>130</v>
      </c>
    </row>
    <row r="839" spans="2:65" s="13" customFormat="1" ht="11.25">
      <c r="B839" s="156"/>
      <c r="D839" s="144" t="s">
        <v>143</v>
      </c>
      <c r="E839" s="157" t="s">
        <v>1</v>
      </c>
      <c r="F839" s="158" t="s">
        <v>205</v>
      </c>
      <c r="H839" s="159">
        <v>8</v>
      </c>
      <c r="I839" s="160"/>
      <c r="L839" s="156"/>
      <c r="M839" s="161"/>
      <c r="T839" s="162"/>
      <c r="AT839" s="157" t="s">
        <v>143</v>
      </c>
      <c r="AU839" s="157" t="s">
        <v>90</v>
      </c>
      <c r="AV839" s="13" t="s">
        <v>90</v>
      </c>
      <c r="AW839" s="13" t="s">
        <v>36</v>
      </c>
      <c r="AX839" s="13" t="s">
        <v>80</v>
      </c>
      <c r="AY839" s="157" t="s">
        <v>130</v>
      </c>
    </row>
    <row r="840" spans="2:65" s="14" customFormat="1" ht="11.25">
      <c r="B840" s="163"/>
      <c r="D840" s="144" t="s">
        <v>143</v>
      </c>
      <c r="E840" s="164" t="s">
        <v>1</v>
      </c>
      <c r="F840" s="165" t="s">
        <v>152</v>
      </c>
      <c r="H840" s="166">
        <v>8</v>
      </c>
      <c r="I840" s="167"/>
      <c r="L840" s="163"/>
      <c r="M840" s="168"/>
      <c r="T840" s="169"/>
      <c r="AT840" s="164" t="s">
        <v>143</v>
      </c>
      <c r="AU840" s="164" t="s">
        <v>90</v>
      </c>
      <c r="AV840" s="14" t="s">
        <v>137</v>
      </c>
      <c r="AW840" s="14" t="s">
        <v>36</v>
      </c>
      <c r="AX840" s="14" t="s">
        <v>88</v>
      </c>
      <c r="AY840" s="164" t="s">
        <v>130</v>
      </c>
    </row>
    <row r="841" spans="2:65" s="13" customFormat="1" ht="11.25">
      <c r="B841" s="156"/>
      <c r="D841" s="144" t="s">
        <v>143</v>
      </c>
      <c r="F841" s="158" t="s">
        <v>1271</v>
      </c>
      <c r="H841" s="159">
        <v>8.1199999999999992</v>
      </c>
      <c r="I841" s="160"/>
      <c r="L841" s="156"/>
      <c r="M841" s="161"/>
      <c r="T841" s="162"/>
      <c r="AT841" s="157" t="s">
        <v>143</v>
      </c>
      <c r="AU841" s="157" t="s">
        <v>90</v>
      </c>
      <c r="AV841" s="13" t="s">
        <v>90</v>
      </c>
      <c r="AW841" s="13" t="s">
        <v>4</v>
      </c>
      <c r="AX841" s="13" t="s">
        <v>88</v>
      </c>
      <c r="AY841" s="157" t="s">
        <v>130</v>
      </c>
    </row>
    <row r="842" spans="2:65" s="1" customFormat="1" ht="24.2" customHeight="1">
      <c r="B842" s="31"/>
      <c r="C842" s="170" t="s">
        <v>564</v>
      </c>
      <c r="D842" s="170" t="s">
        <v>327</v>
      </c>
      <c r="E842" s="171" t="s">
        <v>1272</v>
      </c>
      <c r="F842" s="172" t="s">
        <v>1273</v>
      </c>
      <c r="G842" s="173" t="s">
        <v>215</v>
      </c>
      <c r="H842" s="174">
        <v>8.1199999999999992</v>
      </c>
      <c r="I842" s="175"/>
      <c r="J842" s="176">
        <f>ROUND(I842*H842,2)</f>
        <v>0</v>
      </c>
      <c r="K842" s="172" t="s">
        <v>136</v>
      </c>
      <c r="L842" s="177"/>
      <c r="M842" s="178" t="s">
        <v>1</v>
      </c>
      <c r="N842" s="179" t="s">
        <v>45</v>
      </c>
      <c r="P842" s="140">
        <f>O842*H842</f>
        <v>0</v>
      </c>
      <c r="Q842" s="140">
        <v>8.4999999999999995E-4</v>
      </c>
      <c r="R842" s="140">
        <f>Q842*H842</f>
        <v>6.9019999999999993E-3</v>
      </c>
      <c r="S842" s="140">
        <v>0</v>
      </c>
      <c r="T842" s="141">
        <f>S842*H842</f>
        <v>0</v>
      </c>
      <c r="AR842" s="142" t="s">
        <v>205</v>
      </c>
      <c r="AT842" s="142" t="s">
        <v>327</v>
      </c>
      <c r="AU842" s="142" t="s">
        <v>90</v>
      </c>
      <c r="AY842" s="16" t="s">
        <v>130</v>
      </c>
      <c r="BE842" s="143">
        <f>IF(N842="základní",J842,0)</f>
        <v>0</v>
      </c>
      <c r="BF842" s="143">
        <f>IF(N842="snížená",J842,0)</f>
        <v>0</v>
      </c>
      <c r="BG842" s="143">
        <f>IF(N842="zákl. přenesená",J842,0)</f>
        <v>0</v>
      </c>
      <c r="BH842" s="143">
        <f>IF(N842="sníž. přenesená",J842,0)</f>
        <v>0</v>
      </c>
      <c r="BI842" s="143">
        <f>IF(N842="nulová",J842,0)</f>
        <v>0</v>
      </c>
      <c r="BJ842" s="16" t="s">
        <v>88</v>
      </c>
      <c r="BK842" s="143">
        <f>ROUND(I842*H842,2)</f>
        <v>0</v>
      </c>
      <c r="BL842" s="16" t="s">
        <v>137</v>
      </c>
      <c r="BM842" s="142" t="s">
        <v>1274</v>
      </c>
    </row>
    <row r="843" spans="2:65" s="1" customFormat="1" ht="19.5">
      <c r="B843" s="31"/>
      <c r="D843" s="144" t="s">
        <v>139</v>
      </c>
      <c r="F843" s="145" t="s">
        <v>1273</v>
      </c>
      <c r="I843" s="146"/>
      <c r="L843" s="31"/>
      <c r="M843" s="147"/>
      <c r="T843" s="55"/>
      <c r="AT843" s="16" t="s">
        <v>139</v>
      </c>
      <c r="AU843" s="16" t="s">
        <v>90</v>
      </c>
    </row>
    <row r="844" spans="2:65" s="12" customFormat="1" ht="11.25">
      <c r="B844" s="150"/>
      <c r="D844" s="144" t="s">
        <v>143</v>
      </c>
      <c r="E844" s="151" t="s">
        <v>1</v>
      </c>
      <c r="F844" s="152" t="s">
        <v>1203</v>
      </c>
      <c r="H844" s="151" t="s">
        <v>1</v>
      </c>
      <c r="I844" s="153"/>
      <c r="L844" s="150"/>
      <c r="M844" s="154"/>
      <c r="T844" s="155"/>
      <c r="AT844" s="151" t="s">
        <v>143</v>
      </c>
      <c r="AU844" s="151" t="s">
        <v>90</v>
      </c>
      <c r="AV844" s="12" t="s">
        <v>88</v>
      </c>
      <c r="AW844" s="12" t="s">
        <v>36</v>
      </c>
      <c r="AX844" s="12" t="s">
        <v>80</v>
      </c>
      <c r="AY844" s="151" t="s">
        <v>130</v>
      </c>
    </row>
    <row r="845" spans="2:65" s="12" customFormat="1" ht="11.25">
      <c r="B845" s="150"/>
      <c r="D845" s="144" t="s">
        <v>143</v>
      </c>
      <c r="E845" s="151" t="s">
        <v>1</v>
      </c>
      <c r="F845" s="152" t="s">
        <v>203</v>
      </c>
      <c r="H845" s="151" t="s">
        <v>1</v>
      </c>
      <c r="I845" s="153"/>
      <c r="L845" s="150"/>
      <c r="M845" s="154"/>
      <c r="T845" s="155"/>
      <c r="AT845" s="151" t="s">
        <v>143</v>
      </c>
      <c r="AU845" s="151" t="s">
        <v>90</v>
      </c>
      <c r="AV845" s="12" t="s">
        <v>88</v>
      </c>
      <c r="AW845" s="12" t="s">
        <v>36</v>
      </c>
      <c r="AX845" s="12" t="s">
        <v>80</v>
      </c>
      <c r="AY845" s="151" t="s">
        <v>130</v>
      </c>
    </row>
    <row r="846" spans="2:65" s="13" customFormat="1" ht="11.25">
      <c r="B846" s="156"/>
      <c r="D846" s="144" t="s">
        <v>143</v>
      </c>
      <c r="E846" s="157" t="s">
        <v>1</v>
      </c>
      <c r="F846" s="158" t="s">
        <v>205</v>
      </c>
      <c r="H846" s="159">
        <v>8</v>
      </c>
      <c r="I846" s="160"/>
      <c r="L846" s="156"/>
      <c r="M846" s="161"/>
      <c r="T846" s="162"/>
      <c r="AT846" s="157" t="s">
        <v>143</v>
      </c>
      <c r="AU846" s="157" t="s">
        <v>90</v>
      </c>
      <c r="AV846" s="13" t="s">
        <v>90</v>
      </c>
      <c r="AW846" s="13" t="s">
        <v>36</v>
      </c>
      <c r="AX846" s="13" t="s">
        <v>80</v>
      </c>
      <c r="AY846" s="157" t="s">
        <v>130</v>
      </c>
    </row>
    <row r="847" spans="2:65" s="14" customFormat="1" ht="11.25">
      <c r="B847" s="163"/>
      <c r="D847" s="144" t="s">
        <v>143</v>
      </c>
      <c r="E847" s="164" t="s">
        <v>1</v>
      </c>
      <c r="F847" s="165" t="s">
        <v>152</v>
      </c>
      <c r="H847" s="166">
        <v>8</v>
      </c>
      <c r="I847" s="167"/>
      <c r="L847" s="163"/>
      <c r="M847" s="168"/>
      <c r="T847" s="169"/>
      <c r="AT847" s="164" t="s">
        <v>143</v>
      </c>
      <c r="AU847" s="164" t="s">
        <v>90</v>
      </c>
      <c r="AV847" s="14" t="s">
        <v>137</v>
      </c>
      <c r="AW847" s="14" t="s">
        <v>36</v>
      </c>
      <c r="AX847" s="14" t="s">
        <v>88</v>
      </c>
      <c r="AY847" s="164" t="s">
        <v>130</v>
      </c>
    </row>
    <row r="848" spans="2:65" s="13" customFormat="1" ht="11.25">
      <c r="B848" s="156"/>
      <c r="D848" s="144" t="s">
        <v>143</v>
      </c>
      <c r="F848" s="158" t="s">
        <v>1271</v>
      </c>
      <c r="H848" s="159">
        <v>8.1199999999999992</v>
      </c>
      <c r="I848" s="160"/>
      <c r="L848" s="156"/>
      <c r="M848" s="161"/>
      <c r="T848" s="162"/>
      <c r="AT848" s="157" t="s">
        <v>143</v>
      </c>
      <c r="AU848" s="157" t="s">
        <v>90</v>
      </c>
      <c r="AV848" s="13" t="s">
        <v>90</v>
      </c>
      <c r="AW848" s="13" t="s">
        <v>4</v>
      </c>
      <c r="AX848" s="13" t="s">
        <v>88</v>
      </c>
      <c r="AY848" s="157" t="s">
        <v>130</v>
      </c>
    </row>
    <row r="849" spans="2:65" s="1" customFormat="1" ht="24.2" customHeight="1">
      <c r="B849" s="31"/>
      <c r="C849" s="131" t="s">
        <v>568</v>
      </c>
      <c r="D849" s="131" t="s">
        <v>132</v>
      </c>
      <c r="E849" s="132" t="s">
        <v>1275</v>
      </c>
      <c r="F849" s="133" t="s">
        <v>1276</v>
      </c>
      <c r="G849" s="134" t="s">
        <v>215</v>
      </c>
      <c r="H849" s="135">
        <v>26</v>
      </c>
      <c r="I849" s="136"/>
      <c r="J849" s="137">
        <f>ROUND(I849*H849,2)</f>
        <v>0</v>
      </c>
      <c r="K849" s="133" t="s">
        <v>136</v>
      </c>
      <c r="L849" s="31"/>
      <c r="M849" s="138" t="s">
        <v>1</v>
      </c>
      <c r="N849" s="139" t="s">
        <v>45</v>
      </c>
      <c r="P849" s="140">
        <f>O849*H849</f>
        <v>0</v>
      </c>
      <c r="Q849" s="140">
        <v>6.9999999999999994E-5</v>
      </c>
      <c r="R849" s="140">
        <f>Q849*H849</f>
        <v>1.8199999999999998E-3</v>
      </c>
      <c r="S849" s="140">
        <v>0</v>
      </c>
      <c r="T849" s="141">
        <f>S849*H849</f>
        <v>0</v>
      </c>
      <c r="AR849" s="142" t="s">
        <v>137</v>
      </c>
      <c r="AT849" s="142" t="s">
        <v>132</v>
      </c>
      <c r="AU849" s="142" t="s">
        <v>90</v>
      </c>
      <c r="AY849" s="16" t="s">
        <v>130</v>
      </c>
      <c r="BE849" s="143">
        <f>IF(N849="základní",J849,0)</f>
        <v>0</v>
      </c>
      <c r="BF849" s="143">
        <f>IF(N849="snížená",J849,0)</f>
        <v>0</v>
      </c>
      <c r="BG849" s="143">
        <f>IF(N849="zákl. přenesená",J849,0)</f>
        <v>0</v>
      </c>
      <c r="BH849" s="143">
        <f>IF(N849="sníž. přenesená",J849,0)</f>
        <v>0</v>
      </c>
      <c r="BI849" s="143">
        <f>IF(N849="nulová",J849,0)</f>
        <v>0</v>
      </c>
      <c r="BJ849" s="16" t="s">
        <v>88</v>
      </c>
      <c r="BK849" s="143">
        <f>ROUND(I849*H849,2)</f>
        <v>0</v>
      </c>
      <c r="BL849" s="16" t="s">
        <v>137</v>
      </c>
      <c r="BM849" s="142" t="s">
        <v>1277</v>
      </c>
    </row>
    <row r="850" spans="2:65" s="1" customFormat="1" ht="19.5">
      <c r="B850" s="31"/>
      <c r="D850" s="144" t="s">
        <v>139</v>
      </c>
      <c r="F850" s="145" t="s">
        <v>1278</v>
      </c>
      <c r="I850" s="146"/>
      <c r="L850" s="31"/>
      <c r="M850" s="147"/>
      <c r="T850" s="55"/>
      <c r="AT850" s="16" t="s">
        <v>139</v>
      </c>
      <c r="AU850" s="16" t="s">
        <v>90</v>
      </c>
    </row>
    <row r="851" spans="2:65" s="1" customFormat="1" ht="11.25">
      <c r="B851" s="31"/>
      <c r="D851" s="148" t="s">
        <v>141</v>
      </c>
      <c r="F851" s="149" t="s">
        <v>1279</v>
      </c>
      <c r="I851" s="146"/>
      <c r="L851" s="31"/>
      <c r="M851" s="147"/>
      <c r="T851" s="55"/>
      <c r="AT851" s="16" t="s">
        <v>141</v>
      </c>
      <c r="AU851" s="16" t="s">
        <v>90</v>
      </c>
    </row>
    <row r="852" spans="2:65" s="12" customFormat="1" ht="11.25">
      <c r="B852" s="150"/>
      <c r="D852" s="144" t="s">
        <v>143</v>
      </c>
      <c r="E852" s="151" t="s">
        <v>1</v>
      </c>
      <c r="F852" s="152" t="s">
        <v>1203</v>
      </c>
      <c r="H852" s="151" t="s">
        <v>1</v>
      </c>
      <c r="I852" s="153"/>
      <c r="L852" s="150"/>
      <c r="M852" s="154"/>
      <c r="T852" s="155"/>
      <c r="AT852" s="151" t="s">
        <v>143</v>
      </c>
      <c r="AU852" s="151" t="s">
        <v>90</v>
      </c>
      <c r="AV852" s="12" t="s">
        <v>88</v>
      </c>
      <c r="AW852" s="12" t="s">
        <v>36</v>
      </c>
      <c r="AX852" s="12" t="s">
        <v>80</v>
      </c>
      <c r="AY852" s="151" t="s">
        <v>130</v>
      </c>
    </row>
    <row r="853" spans="2:65" s="12" customFormat="1" ht="11.25">
      <c r="B853" s="150"/>
      <c r="D853" s="144" t="s">
        <v>143</v>
      </c>
      <c r="E853" s="151" t="s">
        <v>1</v>
      </c>
      <c r="F853" s="152" t="s">
        <v>203</v>
      </c>
      <c r="H853" s="151" t="s">
        <v>1</v>
      </c>
      <c r="I853" s="153"/>
      <c r="L853" s="150"/>
      <c r="M853" s="154"/>
      <c r="T853" s="155"/>
      <c r="AT853" s="151" t="s">
        <v>143</v>
      </c>
      <c r="AU853" s="151" t="s">
        <v>90</v>
      </c>
      <c r="AV853" s="12" t="s">
        <v>88</v>
      </c>
      <c r="AW853" s="12" t="s">
        <v>36</v>
      </c>
      <c r="AX853" s="12" t="s">
        <v>80</v>
      </c>
      <c r="AY853" s="151" t="s">
        <v>130</v>
      </c>
    </row>
    <row r="854" spans="2:65" s="13" customFormat="1" ht="11.25">
      <c r="B854" s="156"/>
      <c r="D854" s="144" t="s">
        <v>143</v>
      </c>
      <c r="E854" s="157" t="s">
        <v>1</v>
      </c>
      <c r="F854" s="158" t="s">
        <v>1280</v>
      </c>
      <c r="H854" s="159">
        <v>22</v>
      </c>
      <c r="I854" s="160"/>
      <c r="L854" s="156"/>
      <c r="M854" s="161"/>
      <c r="T854" s="162"/>
      <c r="AT854" s="157" t="s">
        <v>143</v>
      </c>
      <c r="AU854" s="157" t="s">
        <v>90</v>
      </c>
      <c r="AV854" s="13" t="s">
        <v>90</v>
      </c>
      <c r="AW854" s="13" t="s">
        <v>36</v>
      </c>
      <c r="AX854" s="13" t="s">
        <v>80</v>
      </c>
      <c r="AY854" s="157" t="s">
        <v>130</v>
      </c>
    </row>
    <row r="855" spans="2:65" s="12" customFormat="1" ht="11.25">
      <c r="B855" s="150"/>
      <c r="D855" s="144" t="s">
        <v>143</v>
      </c>
      <c r="E855" s="151" t="s">
        <v>1</v>
      </c>
      <c r="F855" s="152" t="s">
        <v>952</v>
      </c>
      <c r="H855" s="151" t="s">
        <v>1</v>
      </c>
      <c r="I855" s="153"/>
      <c r="L855" s="150"/>
      <c r="M855" s="154"/>
      <c r="T855" s="155"/>
      <c r="AT855" s="151" t="s">
        <v>143</v>
      </c>
      <c r="AU855" s="151" t="s">
        <v>90</v>
      </c>
      <c r="AV855" s="12" t="s">
        <v>88</v>
      </c>
      <c r="AW855" s="12" t="s">
        <v>36</v>
      </c>
      <c r="AX855" s="12" t="s">
        <v>80</v>
      </c>
      <c r="AY855" s="151" t="s">
        <v>130</v>
      </c>
    </row>
    <row r="856" spans="2:65" s="13" customFormat="1" ht="11.25">
      <c r="B856" s="156"/>
      <c r="D856" s="144" t="s">
        <v>143</v>
      </c>
      <c r="E856" s="157" t="s">
        <v>1</v>
      </c>
      <c r="F856" s="158" t="s">
        <v>1281</v>
      </c>
      <c r="H856" s="159">
        <v>4</v>
      </c>
      <c r="I856" s="160"/>
      <c r="L856" s="156"/>
      <c r="M856" s="161"/>
      <c r="T856" s="162"/>
      <c r="AT856" s="157" t="s">
        <v>143</v>
      </c>
      <c r="AU856" s="157" t="s">
        <v>90</v>
      </c>
      <c r="AV856" s="13" t="s">
        <v>90</v>
      </c>
      <c r="AW856" s="13" t="s">
        <v>36</v>
      </c>
      <c r="AX856" s="13" t="s">
        <v>80</v>
      </c>
      <c r="AY856" s="157" t="s">
        <v>130</v>
      </c>
    </row>
    <row r="857" spans="2:65" s="14" customFormat="1" ht="11.25">
      <c r="B857" s="163"/>
      <c r="D857" s="144" t="s">
        <v>143</v>
      </c>
      <c r="E857" s="164" t="s">
        <v>1</v>
      </c>
      <c r="F857" s="165" t="s">
        <v>152</v>
      </c>
      <c r="H857" s="166">
        <v>26</v>
      </c>
      <c r="I857" s="167"/>
      <c r="L857" s="163"/>
      <c r="M857" s="168"/>
      <c r="T857" s="169"/>
      <c r="AT857" s="164" t="s">
        <v>143</v>
      </c>
      <c r="AU857" s="164" t="s">
        <v>90</v>
      </c>
      <c r="AV857" s="14" t="s">
        <v>137</v>
      </c>
      <c r="AW857" s="14" t="s">
        <v>36</v>
      </c>
      <c r="AX857" s="14" t="s">
        <v>88</v>
      </c>
      <c r="AY857" s="164" t="s">
        <v>130</v>
      </c>
    </row>
    <row r="858" spans="2:65" s="1" customFormat="1" ht="24.2" customHeight="1">
      <c r="B858" s="31"/>
      <c r="C858" s="170" t="s">
        <v>575</v>
      </c>
      <c r="D858" s="170" t="s">
        <v>327</v>
      </c>
      <c r="E858" s="171" t="s">
        <v>1282</v>
      </c>
      <c r="F858" s="172" t="s">
        <v>1283</v>
      </c>
      <c r="G858" s="173" t="s">
        <v>215</v>
      </c>
      <c r="H858" s="174">
        <v>13</v>
      </c>
      <c r="I858" s="175"/>
      <c r="J858" s="176">
        <f>ROUND(I858*H858,2)</f>
        <v>0</v>
      </c>
      <c r="K858" s="172" t="s">
        <v>136</v>
      </c>
      <c r="L858" s="177"/>
      <c r="M858" s="178" t="s">
        <v>1</v>
      </c>
      <c r="N858" s="179" t="s">
        <v>45</v>
      </c>
      <c r="P858" s="140">
        <f>O858*H858</f>
        <v>0</v>
      </c>
      <c r="Q858" s="140">
        <v>1.4999999999999999E-2</v>
      </c>
      <c r="R858" s="140">
        <f>Q858*H858</f>
        <v>0.19500000000000001</v>
      </c>
      <c r="S858" s="140">
        <v>0</v>
      </c>
      <c r="T858" s="141">
        <f>S858*H858</f>
        <v>0</v>
      </c>
      <c r="AR858" s="142" t="s">
        <v>205</v>
      </c>
      <c r="AT858" s="142" t="s">
        <v>327</v>
      </c>
      <c r="AU858" s="142" t="s">
        <v>90</v>
      </c>
      <c r="AY858" s="16" t="s">
        <v>130</v>
      </c>
      <c r="BE858" s="143">
        <f>IF(N858="základní",J858,0)</f>
        <v>0</v>
      </c>
      <c r="BF858" s="143">
        <f>IF(N858="snížená",J858,0)</f>
        <v>0</v>
      </c>
      <c r="BG858" s="143">
        <f>IF(N858="zákl. přenesená",J858,0)</f>
        <v>0</v>
      </c>
      <c r="BH858" s="143">
        <f>IF(N858="sníž. přenesená",J858,0)</f>
        <v>0</v>
      </c>
      <c r="BI858" s="143">
        <f>IF(N858="nulová",J858,0)</f>
        <v>0</v>
      </c>
      <c r="BJ858" s="16" t="s">
        <v>88</v>
      </c>
      <c r="BK858" s="143">
        <f>ROUND(I858*H858,2)</f>
        <v>0</v>
      </c>
      <c r="BL858" s="16" t="s">
        <v>137</v>
      </c>
      <c r="BM858" s="142" t="s">
        <v>1284</v>
      </c>
    </row>
    <row r="859" spans="2:65" s="1" customFormat="1" ht="19.5">
      <c r="B859" s="31"/>
      <c r="D859" s="144" t="s">
        <v>139</v>
      </c>
      <c r="F859" s="145" t="s">
        <v>1283</v>
      </c>
      <c r="I859" s="146"/>
      <c r="L859" s="31"/>
      <c r="M859" s="147"/>
      <c r="T859" s="55"/>
      <c r="AT859" s="16" t="s">
        <v>139</v>
      </c>
      <c r="AU859" s="16" t="s">
        <v>90</v>
      </c>
    </row>
    <row r="860" spans="2:65" s="12" customFormat="1" ht="11.25">
      <c r="B860" s="150"/>
      <c r="D860" s="144" t="s">
        <v>143</v>
      </c>
      <c r="E860" s="151" t="s">
        <v>1</v>
      </c>
      <c r="F860" s="152" t="s">
        <v>1203</v>
      </c>
      <c r="H860" s="151" t="s">
        <v>1</v>
      </c>
      <c r="I860" s="153"/>
      <c r="L860" s="150"/>
      <c r="M860" s="154"/>
      <c r="T860" s="155"/>
      <c r="AT860" s="151" t="s">
        <v>143</v>
      </c>
      <c r="AU860" s="151" t="s">
        <v>90</v>
      </c>
      <c r="AV860" s="12" t="s">
        <v>88</v>
      </c>
      <c r="AW860" s="12" t="s">
        <v>36</v>
      </c>
      <c r="AX860" s="12" t="s">
        <v>80</v>
      </c>
      <c r="AY860" s="151" t="s">
        <v>130</v>
      </c>
    </row>
    <row r="861" spans="2:65" s="12" customFormat="1" ht="11.25">
      <c r="B861" s="150"/>
      <c r="D861" s="144" t="s">
        <v>143</v>
      </c>
      <c r="E861" s="151" t="s">
        <v>1</v>
      </c>
      <c r="F861" s="152" t="s">
        <v>203</v>
      </c>
      <c r="H861" s="151" t="s">
        <v>1</v>
      </c>
      <c r="I861" s="153"/>
      <c r="L861" s="150"/>
      <c r="M861" s="154"/>
      <c r="T861" s="155"/>
      <c r="AT861" s="151" t="s">
        <v>143</v>
      </c>
      <c r="AU861" s="151" t="s">
        <v>90</v>
      </c>
      <c r="AV861" s="12" t="s">
        <v>88</v>
      </c>
      <c r="AW861" s="12" t="s">
        <v>36</v>
      </c>
      <c r="AX861" s="12" t="s">
        <v>80</v>
      </c>
      <c r="AY861" s="151" t="s">
        <v>130</v>
      </c>
    </row>
    <row r="862" spans="2:65" s="13" customFormat="1" ht="11.25">
      <c r="B862" s="156"/>
      <c r="D862" s="144" t="s">
        <v>143</v>
      </c>
      <c r="E862" s="157" t="s">
        <v>1</v>
      </c>
      <c r="F862" s="158" t="s">
        <v>226</v>
      </c>
      <c r="H862" s="159">
        <v>11</v>
      </c>
      <c r="I862" s="160"/>
      <c r="L862" s="156"/>
      <c r="M862" s="161"/>
      <c r="T862" s="162"/>
      <c r="AT862" s="157" t="s">
        <v>143</v>
      </c>
      <c r="AU862" s="157" t="s">
        <v>90</v>
      </c>
      <c r="AV862" s="13" t="s">
        <v>90</v>
      </c>
      <c r="AW862" s="13" t="s">
        <v>36</v>
      </c>
      <c r="AX862" s="13" t="s">
        <v>80</v>
      </c>
      <c r="AY862" s="157" t="s">
        <v>130</v>
      </c>
    </row>
    <row r="863" spans="2:65" s="12" customFormat="1" ht="11.25">
      <c r="B863" s="150"/>
      <c r="D863" s="144" t="s">
        <v>143</v>
      </c>
      <c r="E863" s="151" t="s">
        <v>1</v>
      </c>
      <c r="F863" s="152" t="s">
        <v>952</v>
      </c>
      <c r="H863" s="151" t="s">
        <v>1</v>
      </c>
      <c r="I863" s="153"/>
      <c r="L863" s="150"/>
      <c r="M863" s="154"/>
      <c r="T863" s="155"/>
      <c r="AT863" s="151" t="s">
        <v>143</v>
      </c>
      <c r="AU863" s="151" t="s">
        <v>90</v>
      </c>
      <c r="AV863" s="12" t="s">
        <v>88</v>
      </c>
      <c r="AW863" s="12" t="s">
        <v>36</v>
      </c>
      <c r="AX863" s="12" t="s">
        <v>80</v>
      </c>
      <c r="AY863" s="151" t="s">
        <v>130</v>
      </c>
    </row>
    <row r="864" spans="2:65" s="13" customFormat="1" ht="11.25">
      <c r="B864" s="156"/>
      <c r="D864" s="144" t="s">
        <v>143</v>
      </c>
      <c r="E864" s="157" t="s">
        <v>1</v>
      </c>
      <c r="F864" s="158" t="s">
        <v>90</v>
      </c>
      <c r="H864" s="159">
        <v>2</v>
      </c>
      <c r="I864" s="160"/>
      <c r="L864" s="156"/>
      <c r="M864" s="161"/>
      <c r="T864" s="162"/>
      <c r="AT864" s="157" t="s">
        <v>143</v>
      </c>
      <c r="AU864" s="157" t="s">
        <v>90</v>
      </c>
      <c r="AV864" s="13" t="s">
        <v>90</v>
      </c>
      <c r="AW864" s="13" t="s">
        <v>36</v>
      </c>
      <c r="AX864" s="13" t="s">
        <v>80</v>
      </c>
      <c r="AY864" s="157" t="s">
        <v>130</v>
      </c>
    </row>
    <row r="865" spans="2:65" s="14" customFormat="1" ht="11.25">
      <c r="B865" s="163"/>
      <c r="D865" s="144" t="s">
        <v>143</v>
      </c>
      <c r="E865" s="164" t="s">
        <v>1</v>
      </c>
      <c r="F865" s="165" t="s">
        <v>152</v>
      </c>
      <c r="H865" s="166">
        <v>13</v>
      </c>
      <c r="I865" s="167"/>
      <c r="L865" s="163"/>
      <c r="M865" s="168"/>
      <c r="T865" s="169"/>
      <c r="AT865" s="164" t="s">
        <v>143</v>
      </c>
      <c r="AU865" s="164" t="s">
        <v>90</v>
      </c>
      <c r="AV865" s="14" t="s">
        <v>137</v>
      </c>
      <c r="AW865" s="14" t="s">
        <v>36</v>
      </c>
      <c r="AX865" s="14" t="s">
        <v>88</v>
      </c>
      <c r="AY865" s="164" t="s">
        <v>130</v>
      </c>
    </row>
    <row r="866" spans="2:65" s="1" customFormat="1" ht="21.75" customHeight="1">
      <c r="B866" s="31"/>
      <c r="C866" s="170" t="s">
        <v>581</v>
      </c>
      <c r="D866" s="170" t="s">
        <v>327</v>
      </c>
      <c r="E866" s="171" t="s">
        <v>1285</v>
      </c>
      <c r="F866" s="172" t="s">
        <v>1286</v>
      </c>
      <c r="G866" s="173" t="s">
        <v>215</v>
      </c>
      <c r="H866" s="174">
        <v>13</v>
      </c>
      <c r="I866" s="175"/>
      <c r="J866" s="176">
        <f>ROUND(I866*H866,2)</f>
        <v>0</v>
      </c>
      <c r="K866" s="172" t="s">
        <v>136</v>
      </c>
      <c r="L866" s="177"/>
      <c r="M866" s="178" t="s">
        <v>1</v>
      </c>
      <c r="N866" s="179" t="s">
        <v>45</v>
      </c>
      <c r="P866" s="140">
        <f>O866*H866</f>
        <v>0</v>
      </c>
      <c r="Q866" s="140">
        <v>8.9999999999999998E-4</v>
      </c>
      <c r="R866" s="140">
        <f>Q866*H866</f>
        <v>1.17E-2</v>
      </c>
      <c r="S866" s="140">
        <v>0</v>
      </c>
      <c r="T866" s="141">
        <f>S866*H866</f>
        <v>0</v>
      </c>
      <c r="AR866" s="142" t="s">
        <v>205</v>
      </c>
      <c r="AT866" s="142" t="s">
        <v>327</v>
      </c>
      <c r="AU866" s="142" t="s">
        <v>90</v>
      </c>
      <c r="AY866" s="16" t="s">
        <v>130</v>
      </c>
      <c r="BE866" s="143">
        <f>IF(N866="základní",J866,0)</f>
        <v>0</v>
      </c>
      <c r="BF866" s="143">
        <f>IF(N866="snížená",J866,0)</f>
        <v>0</v>
      </c>
      <c r="BG866" s="143">
        <f>IF(N866="zákl. přenesená",J866,0)</f>
        <v>0</v>
      </c>
      <c r="BH866" s="143">
        <f>IF(N866="sníž. přenesená",J866,0)</f>
        <v>0</v>
      </c>
      <c r="BI866" s="143">
        <f>IF(N866="nulová",J866,0)</f>
        <v>0</v>
      </c>
      <c r="BJ866" s="16" t="s">
        <v>88</v>
      </c>
      <c r="BK866" s="143">
        <f>ROUND(I866*H866,2)</f>
        <v>0</v>
      </c>
      <c r="BL866" s="16" t="s">
        <v>137</v>
      </c>
      <c r="BM866" s="142" t="s">
        <v>1287</v>
      </c>
    </row>
    <row r="867" spans="2:65" s="1" customFormat="1" ht="11.25">
      <c r="B867" s="31"/>
      <c r="D867" s="144" t="s">
        <v>139</v>
      </c>
      <c r="F867" s="145" t="s">
        <v>1286</v>
      </c>
      <c r="I867" s="146"/>
      <c r="L867" s="31"/>
      <c r="M867" s="147"/>
      <c r="T867" s="55"/>
      <c r="AT867" s="16" t="s">
        <v>139</v>
      </c>
      <c r="AU867" s="16" t="s">
        <v>90</v>
      </c>
    </row>
    <row r="868" spans="2:65" s="12" customFormat="1" ht="11.25">
      <c r="B868" s="150"/>
      <c r="D868" s="144" t="s">
        <v>143</v>
      </c>
      <c r="E868" s="151" t="s">
        <v>1</v>
      </c>
      <c r="F868" s="152" t="s">
        <v>1203</v>
      </c>
      <c r="H868" s="151" t="s">
        <v>1</v>
      </c>
      <c r="I868" s="153"/>
      <c r="L868" s="150"/>
      <c r="M868" s="154"/>
      <c r="T868" s="155"/>
      <c r="AT868" s="151" t="s">
        <v>143</v>
      </c>
      <c r="AU868" s="151" t="s">
        <v>90</v>
      </c>
      <c r="AV868" s="12" t="s">
        <v>88</v>
      </c>
      <c r="AW868" s="12" t="s">
        <v>36</v>
      </c>
      <c r="AX868" s="12" t="s">
        <v>80</v>
      </c>
      <c r="AY868" s="151" t="s">
        <v>130</v>
      </c>
    </row>
    <row r="869" spans="2:65" s="12" customFormat="1" ht="11.25">
      <c r="B869" s="150"/>
      <c r="D869" s="144" t="s">
        <v>143</v>
      </c>
      <c r="E869" s="151" t="s">
        <v>1</v>
      </c>
      <c r="F869" s="152" t="s">
        <v>203</v>
      </c>
      <c r="H869" s="151" t="s">
        <v>1</v>
      </c>
      <c r="I869" s="153"/>
      <c r="L869" s="150"/>
      <c r="M869" s="154"/>
      <c r="T869" s="155"/>
      <c r="AT869" s="151" t="s">
        <v>143</v>
      </c>
      <c r="AU869" s="151" t="s">
        <v>90</v>
      </c>
      <c r="AV869" s="12" t="s">
        <v>88</v>
      </c>
      <c r="AW869" s="12" t="s">
        <v>36</v>
      </c>
      <c r="AX869" s="12" t="s">
        <v>80</v>
      </c>
      <c r="AY869" s="151" t="s">
        <v>130</v>
      </c>
    </row>
    <row r="870" spans="2:65" s="13" customFormat="1" ht="11.25">
      <c r="B870" s="156"/>
      <c r="D870" s="144" t="s">
        <v>143</v>
      </c>
      <c r="E870" s="157" t="s">
        <v>1</v>
      </c>
      <c r="F870" s="158" t="s">
        <v>226</v>
      </c>
      <c r="H870" s="159">
        <v>11</v>
      </c>
      <c r="I870" s="160"/>
      <c r="L870" s="156"/>
      <c r="M870" s="161"/>
      <c r="T870" s="162"/>
      <c r="AT870" s="157" t="s">
        <v>143</v>
      </c>
      <c r="AU870" s="157" t="s">
        <v>90</v>
      </c>
      <c r="AV870" s="13" t="s">
        <v>90</v>
      </c>
      <c r="AW870" s="13" t="s">
        <v>36</v>
      </c>
      <c r="AX870" s="13" t="s">
        <v>80</v>
      </c>
      <c r="AY870" s="157" t="s">
        <v>130</v>
      </c>
    </row>
    <row r="871" spans="2:65" s="12" customFormat="1" ht="11.25">
      <c r="B871" s="150"/>
      <c r="D871" s="144" t="s">
        <v>143</v>
      </c>
      <c r="E871" s="151" t="s">
        <v>1</v>
      </c>
      <c r="F871" s="152" t="s">
        <v>952</v>
      </c>
      <c r="H871" s="151" t="s">
        <v>1</v>
      </c>
      <c r="I871" s="153"/>
      <c r="L871" s="150"/>
      <c r="M871" s="154"/>
      <c r="T871" s="155"/>
      <c r="AT871" s="151" t="s">
        <v>143</v>
      </c>
      <c r="AU871" s="151" t="s">
        <v>90</v>
      </c>
      <c r="AV871" s="12" t="s">
        <v>88</v>
      </c>
      <c r="AW871" s="12" t="s">
        <v>36</v>
      </c>
      <c r="AX871" s="12" t="s">
        <v>80</v>
      </c>
      <c r="AY871" s="151" t="s">
        <v>130</v>
      </c>
    </row>
    <row r="872" spans="2:65" s="13" customFormat="1" ht="11.25">
      <c r="B872" s="156"/>
      <c r="D872" s="144" t="s">
        <v>143</v>
      </c>
      <c r="E872" s="157" t="s">
        <v>1</v>
      </c>
      <c r="F872" s="158" t="s">
        <v>90</v>
      </c>
      <c r="H872" s="159">
        <v>2</v>
      </c>
      <c r="I872" s="160"/>
      <c r="L872" s="156"/>
      <c r="M872" s="161"/>
      <c r="T872" s="162"/>
      <c r="AT872" s="157" t="s">
        <v>143</v>
      </c>
      <c r="AU872" s="157" t="s">
        <v>90</v>
      </c>
      <c r="AV872" s="13" t="s">
        <v>90</v>
      </c>
      <c r="AW872" s="13" t="s">
        <v>36</v>
      </c>
      <c r="AX872" s="13" t="s">
        <v>80</v>
      </c>
      <c r="AY872" s="157" t="s">
        <v>130</v>
      </c>
    </row>
    <row r="873" spans="2:65" s="14" customFormat="1" ht="11.25">
      <c r="B873" s="163"/>
      <c r="D873" s="144" t="s">
        <v>143</v>
      </c>
      <c r="E873" s="164" t="s">
        <v>1</v>
      </c>
      <c r="F873" s="165" t="s">
        <v>152</v>
      </c>
      <c r="H873" s="166">
        <v>13</v>
      </c>
      <c r="I873" s="167"/>
      <c r="L873" s="163"/>
      <c r="M873" s="168"/>
      <c r="T873" s="169"/>
      <c r="AT873" s="164" t="s">
        <v>143</v>
      </c>
      <c r="AU873" s="164" t="s">
        <v>90</v>
      </c>
      <c r="AV873" s="14" t="s">
        <v>137</v>
      </c>
      <c r="AW873" s="14" t="s">
        <v>36</v>
      </c>
      <c r="AX873" s="14" t="s">
        <v>88</v>
      </c>
      <c r="AY873" s="164" t="s">
        <v>130</v>
      </c>
    </row>
    <row r="874" spans="2:65" s="1" customFormat="1" ht="24.2" customHeight="1">
      <c r="B874" s="31"/>
      <c r="C874" s="131" t="s">
        <v>586</v>
      </c>
      <c r="D874" s="131" t="s">
        <v>132</v>
      </c>
      <c r="E874" s="132" t="s">
        <v>1288</v>
      </c>
      <c r="F874" s="133" t="s">
        <v>1289</v>
      </c>
      <c r="G874" s="134" t="s">
        <v>215</v>
      </c>
      <c r="H874" s="135">
        <v>12</v>
      </c>
      <c r="I874" s="136"/>
      <c r="J874" s="137">
        <f>ROUND(I874*H874,2)</f>
        <v>0</v>
      </c>
      <c r="K874" s="133" t="s">
        <v>136</v>
      </c>
      <c r="L874" s="31"/>
      <c r="M874" s="138" t="s">
        <v>1</v>
      </c>
      <c r="N874" s="139" t="s">
        <v>45</v>
      </c>
      <c r="P874" s="140">
        <f>O874*H874</f>
        <v>0</v>
      </c>
      <c r="Q874" s="140">
        <v>1.6000000000000001E-4</v>
      </c>
      <c r="R874" s="140">
        <f>Q874*H874</f>
        <v>1.9200000000000003E-3</v>
      </c>
      <c r="S874" s="140">
        <v>0</v>
      </c>
      <c r="T874" s="141">
        <f>S874*H874</f>
        <v>0</v>
      </c>
      <c r="AR874" s="142" t="s">
        <v>137</v>
      </c>
      <c r="AT874" s="142" t="s">
        <v>132</v>
      </c>
      <c r="AU874" s="142" t="s">
        <v>90</v>
      </c>
      <c r="AY874" s="16" t="s">
        <v>130</v>
      </c>
      <c r="BE874" s="143">
        <f>IF(N874="základní",J874,0)</f>
        <v>0</v>
      </c>
      <c r="BF874" s="143">
        <f>IF(N874="snížená",J874,0)</f>
        <v>0</v>
      </c>
      <c r="BG874" s="143">
        <f>IF(N874="zákl. přenesená",J874,0)</f>
        <v>0</v>
      </c>
      <c r="BH874" s="143">
        <f>IF(N874="sníž. přenesená",J874,0)</f>
        <v>0</v>
      </c>
      <c r="BI874" s="143">
        <f>IF(N874="nulová",J874,0)</f>
        <v>0</v>
      </c>
      <c r="BJ874" s="16" t="s">
        <v>88</v>
      </c>
      <c r="BK874" s="143">
        <f>ROUND(I874*H874,2)</f>
        <v>0</v>
      </c>
      <c r="BL874" s="16" t="s">
        <v>137</v>
      </c>
      <c r="BM874" s="142" t="s">
        <v>1290</v>
      </c>
    </row>
    <row r="875" spans="2:65" s="1" customFormat="1" ht="19.5">
      <c r="B875" s="31"/>
      <c r="D875" s="144" t="s">
        <v>139</v>
      </c>
      <c r="F875" s="145" t="s">
        <v>1291</v>
      </c>
      <c r="I875" s="146"/>
      <c r="L875" s="31"/>
      <c r="M875" s="147"/>
      <c r="T875" s="55"/>
      <c r="AT875" s="16" t="s">
        <v>139</v>
      </c>
      <c r="AU875" s="16" t="s">
        <v>90</v>
      </c>
    </row>
    <row r="876" spans="2:65" s="1" customFormat="1" ht="11.25">
      <c r="B876" s="31"/>
      <c r="D876" s="148" t="s">
        <v>141</v>
      </c>
      <c r="F876" s="149" t="s">
        <v>1292</v>
      </c>
      <c r="I876" s="146"/>
      <c r="L876" s="31"/>
      <c r="M876" s="147"/>
      <c r="T876" s="55"/>
      <c r="AT876" s="16" t="s">
        <v>141</v>
      </c>
      <c r="AU876" s="16" t="s">
        <v>90</v>
      </c>
    </row>
    <row r="877" spans="2:65" s="12" customFormat="1" ht="11.25">
      <c r="B877" s="150"/>
      <c r="D877" s="144" t="s">
        <v>143</v>
      </c>
      <c r="E877" s="151" t="s">
        <v>1</v>
      </c>
      <c r="F877" s="152" t="s">
        <v>1203</v>
      </c>
      <c r="H877" s="151" t="s">
        <v>1</v>
      </c>
      <c r="I877" s="153"/>
      <c r="L877" s="150"/>
      <c r="M877" s="154"/>
      <c r="T877" s="155"/>
      <c r="AT877" s="151" t="s">
        <v>143</v>
      </c>
      <c r="AU877" s="151" t="s">
        <v>90</v>
      </c>
      <c r="AV877" s="12" t="s">
        <v>88</v>
      </c>
      <c r="AW877" s="12" t="s">
        <v>36</v>
      </c>
      <c r="AX877" s="12" t="s">
        <v>80</v>
      </c>
      <c r="AY877" s="151" t="s">
        <v>130</v>
      </c>
    </row>
    <row r="878" spans="2:65" s="12" customFormat="1" ht="11.25">
      <c r="B878" s="150"/>
      <c r="D878" s="144" t="s">
        <v>143</v>
      </c>
      <c r="E878" s="151" t="s">
        <v>1</v>
      </c>
      <c r="F878" s="152" t="s">
        <v>1293</v>
      </c>
      <c r="H878" s="151" t="s">
        <v>1</v>
      </c>
      <c r="I878" s="153"/>
      <c r="L878" s="150"/>
      <c r="M878" s="154"/>
      <c r="T878" s="155"/>
      <c r="AT878" s="151" t="s">
        <v>143</v>
      </c>
      <c r="AU878" s="151" t="s">
        <v>90</v>
      </c>
      <c r="AV878" s="12" t="s">
        <v>88</v>
      </c>
      <c r="AW878" s="12" t="s">
        <v>36</v>
      </c>
      <c r="AX878" s="12" t="s">
        <v>80</v>
      </c>
      <c r="AY878" s="151" t="s">
        <v>130</v>
      </c>
    </row>
    <row r="879" spans="2:65" s="13" customFormat="1" ht="11.25">
      <c r="B879" s="156"/>
      <c r="D879" s="144" t="s">
        <v>143</v>
      </c>
      <c r="E879" s="157" t="s">
        <v>1</v>
      </c>
      <c r="F879" s="158" t="s">
        <v>186</v>
      </c>
      <c r="H879" s="159">
        <v>6</v>
      </c>
      <c r="I879" s="160"/>
      <c r="L879" s="156"/>
      <c r="M879" s="161"/>
      <c r="T879" s="162"/>
      <c r="AT879" s="157" t="s">
        <v>143</v>
      </c>
      <c r="AU879" s="157" t="s">
        <v>90</v>
      </c>
      <c r="AV879" s="13" t="s">
        <v>90</v>
      </c>
      <c r="AW879" s="13" t="s">
        <v>36</v>
      </c>
      <c r="AX879" s="13" t="s">
        <v>80</v>
      </c>
      <c r="AY879" s="157" t="s">
        <v>130</v>
      </c>
    </row>
    <row r="880" spans="2:65" s="12" customFormat="1" ht="11.25">
      <c r="B880" s="150"/>
      <c r="D880" s="144" t="s">
        <v>143</v>
      </c>
      <c r="E880" s="151" t="s">
        <v>1</v>
      </c>
      <c r="F880" s="152" t="s">
        <v>1294</v>
      </c>
      <c r="H880" s="151" t="s">
        <v>1</v>
      </c>
      <c r="I880" s="153"/>
      <c r="L880" s="150"/>
      <c r="M880" s="154"/>
      <c r="T880" s="155"/>
      <c r="AT880" s="151" t="s">
        <v>143</v>
      </c>
      <c r="AU880" s="151" t="s">
        <v>90</v>
      </c>
      <c r="AV880" s="12" t="s">
        <v>88</v>
      </c>
      <c r="AW880" s="12" t="s">
        <v>36</v>
      </c>
      <c r="AX880" s="12" t="s">
        <v>80</v>
      </c>
      <c r="AY880" s="151" t="s">
        <v>130</v>
      </c>
    </row>
    <row r="881" spans="2:65" s="13" customFormat="1" ht="11.25">
      <c r="B881" s="156"/>
      <c r="D881" s="144" t="s">
        <v>143</v>
      </c>
      <c r="E881" s="157" t="s">
        <v>1</v>
      </c>
      <c r="F881" s="158" t="s">
        <v>186</v>
      </c>
      <c r="H881" s="159">
        <v>6</v>
      </c>
      <c r="I881" s="160"/>
      <c r="L881" s="156"/>
      <c r="M881" s="161"/>
      <c r="T881" s="162"/>
      <c r="AT881" s="157" t="s">
        <v>143</v>
      </c>
      <c r="AU881" s="157" t="s">
        <v>90</v>
      </c>
      <c r="AV881" s="13" t="s">
        <v>90</v>
      </c>
      <c r="AW881" s="13" t="s">
        <v>36</v>
      </c>
      <c r="AX881" s="13" t="s">
        <v>80</v>
      </c>
      <c r="AY881" s="157" t="s">
        <v>130</v>
      </c>
    </row>
    <row r="882" spans="2:65" s="14" customFormat="1" ht="11.25">
      <c r="B882" s="163"/>
      <c r="D882" s="144" t="s">
        <v>143</v>
      </c>
      <c r="E882" s="164" t="s">
        <v>1</v>
      </c>
      <c r="F882" s="165" t="s">
        <v>152</v>
      </c>
      <c r="H882" s="166">
        <v>12</v>
      </c>
      <c r="I882" s="167"/>
      <c r="L882" s="163"/>
      <c r="M882" s="168"/>
      <c r="T882" s="169"/>
      <c r="AT882" s="164" t="s">
        <v>143</v>
      </c>
      <c r="AU882" s="164" t="s">
        <v>90</v>
      </c>
      <c r="AV882" s="14" t="s">
        <v>137</v>
      </c>
      <c r="AW882" s="14" t="s">
        <v>36</v>
      </c>
      <c r="AX882" s="14" t="s">
        <v>88</v>
      </c>
      <c r="AY882" s="164" t="s">
        <v>130</v>
      </c>
    </row>
    <row r="883" spans="2:65" s="1" customFormat="1" ht="44.25" customHeight="1">
      <c r="B883" s="31"/>
      <c r="C883" s="170" t="s">
        <v>590</v>
      </c>
      <c r="D883" s="170" t="s">
        <v>327</v>
      </c>
      <c r="E883" s="171" t="s">
        <v>1295</v>
      </c>
      <c r="F883" s="172" t="s">
        <v>1296</v>
      </c>
      <c r="G883" s="173" t="s">
        <v>215</v>
      </c>
      <c r="H883" s="174">
        <v>6.09</v>
      </c>
      <c r="I883" s="175"/>
      <c r="J883" s="176">
        <f>ROUND(I883*H883,2)</f>
        <v>0</v>
      </c>
      <c r="K883" s="172" t="s">
        <v>136</v>
      </c>
      <c r="L883" s="177"/>
      <c r="M883" s="178" t="s">
        <v>1</v>
      </c>
      <c r="N883" s="179" t="s">
        <v>45</v>
      </c>
      <c r="P883" s="140">
        <f>O883*H883</f>
        <v>0</v>
      </c>
      <c r="Q883" s="140">
        <v>0.06</v>
      </c>
      <c r="R883" s="140">
        <f>Q883*H883</f>
        <v>0.3654</v>
      </c>
      <c r="S883" s="140">
        <v>0</v>
      </c>
      <c r="T883" s="141">
        <f>S883*H883</f>
        <v>0</v>
      </c>
      <c r="AR883" s="142" t="s">
        <v>205</v>
      </c>
      <c r="AT883" s="142" t="s">
        <v>327</v>
      </c>
      <c r="AU883" s="142" t="s">
        <v>90</v>
      </c>
      <c r="AY883" s="16" t="s">
        <v>130</v>
      </c>
      <c r="BE883" s="143">
        <f>IF(N883="základní",J883,0)</f>
        <v>0</v>
      </c>
      <c r="BF883" s="143">
        <f>IF(N883="snížená",J883,0)</f>
        <v>0</v>
      </c>
      <c r="BG883" s="143">
        <f>IF(N883="zákl. přenesená",J883,0)</f>
        <v>0</v>
      </c>
      <c r="BH883" s="143">
        <f>IF(N883="sníž. přenesená",J883,0)</f>
        <v>0</v>
      </c>
      <c r="BI883" s="143">
        <f>IF(N883="nulová",J883,0)</f>
        <v>0</v>
      </c>
      <c r="BJ883" s="16" t="s">
        <v>88</v>
      </c>
      <c r="BK883" s="143">
        <f>ROUND(I883*H883,2)</f>
        <v>0</v>
      </c>
      <c r="BL883" s="16" t="s">
        <v>137</v>
      </c>
      <c r="BM883" s="142" t="s">
        <v>1297</v>
      </c>
    </row>
    <row r="884" spans="2:65" s="1" customFormat="1" ht="29.25">
      <c r="B884" s="31"/>
      <c r="D884" s="144" t="s">
        <v>139</v>
      </c>
      <c r="F884" s="145" t="s">
        <v>1296</v>
      </c>
      <c r="I884" s="146"/>
      <c r="L884" s="31"/>
      <c r="M884" s="147"/>
      <c r="T884" s="55"/>
      <c r="AT884" s="16" t="s">
        <v>139</v>
      </c>
      <c r="AU884" s="16" t="s">
        <v>90</v>
      </c>
    </row>
    <row r="885" spans="2:65" s="12" customFormat="1" ht="11.25">
      <c r="B885" s="150"/>
      <c r="D885" s="144" t="s">
        <v>143</v>
      </c>
      <c r="E885" s="151" t="s">
        <v>1</v>
      </c>
      <c r="F885" s="152" t="s">
        <v>1203</v>
      </c>
      <c r="H885" s="151" t="s">
        <v>1</v>
      </c>
      <c r="I885" s="153"/>
      <c r="L885" s="150"/>
      <c r="M885" s="154"/>
      <c r="T885" s="155"/>
      <c r="AT885" s="151" t="s">
        <v>143</v>
      </c>
      <c r="AU885" s="151" t="s">
        <v>90</v>
      </c>
      <c r="AV885" s="12" t="s">
        <v>88</v>
      </c>
      <c r="AW885" s="12" t="s">
        <v>36</v>
      </c>
      <c r="AX885" s="12" t="s">
        <v>80</v>
      </c>
      <c r="AY885" s="151" t="s">
        <v>130</v>
      </c>
    </row>
    <row r="886" spans="2:65" s="12" customFormat="1" ht="11.25">
      <c r="B886" s="150"/>
      <c r="D886" s="144" t="s">
        <v>143</v>
      </c>
      <c r="E886" s="151" t="s">
        <v>1</v>
      </c>
      <c r="F886" s="152" t="s">
        <v>1293</v>
      </c>
      <c r="H886" s="151" t="s">
        <v>1</v>
      </c>
      <c r="I886" s="153"/>
      <c r="L886" s="150"/>
      <c r="M886" s="154"/>
      <c r="T886" s="155"/>
      <c r="AT886" s="151" t="s">
        <v>143</v>
      </c>
      <c r="AU886" s="151" t="s">
        <v>90</v>
      </c>
      <c r="AV886" s="12" t="s">
        <v>88</v>
      </c>
      <c r="AW886" s="12" t="s">
        <v>36</v>
      </c>
      <c r="AX886" s="12" t="s">
        <v>80</v>
      </c>
      <c r="AY886" s="151" t="s">
        <v>130</v>
      </c>
    </row>
    <row r="887" spans="2:65" s="13" customFormat="1" ht="11.25">
      <c r="B887" s="156"/>
      <c r="D887" s="144" t="s">
        <v>143</v>
      </c>
      <c r="E887" s="157" t="s">
        <v>1</v>
      </c>
      <c r="F887" s="158" t="s">
        <v>186</v>
      </c>
      <c r="H887" s="159">
        <v>6</v>
      </c>
      <c r="I887" s="160"/>
      <c r="L887" s="156"/>
      <c r="M887" s="161"/>
      <c r="T887" s="162"/>
      <c r="AT887" s="157" t="s">
        <v>143</v>
      </c>
      <c r="AU887" s="157" t="s">
        <v>90</v>
      </c>
      <c r="AV887" s="13" t="s">
        <v>90</v>
      </c>
      <c r="AW887" s="13" t="s">
        <v>36</v>
      </c>
      <c r="AX887" s="13" t="s">
        <v>88</v>
      </c>
      <c r="AY887" s="157" t="s">
        <v>130</v>
      </c>
    </row>
    <row r="888" spans="2:65" s="13" customFormat="1" ht="11.25">
      <c r="B888" s="156"/>
      <c r="D888" s="144" t="s">
        <v>143</v>
      </c>
      <c r="F888" s="158" t="s">
        <v>1298</v>
      </c>
      <c r="H888" s="159">
        <v>6.09</v>
      </c>
      <c r="I888" s="160"/>
      <c r="L888" s="156"/>
      <c r="M888" s="161"/>
      <c r="T888" s="162"/>
      <c r="AT888" s="157" t="s">
        <v>143</v>
      </c>
      <c r="AU888" s="157" t="s">
        <v>90</v>
      </c>
      <c r="AV888" s="13" t="s">
        <v>90</v>
      </c>
      <c r="AW888" s="13" t="s">
        <v>4</v>
      </c>
      <c r="AX888" s="13" t="s">
        <v>88</v>
      </c>
      <c r="AY888" s="157" t="s">
        <v>130</v>
      </c>
    </row>
    <row r="889" spans="2:65" s="1" customFormat="1" ht="33" customHeight="1">
      <c r="B889" s="31"/>
      <c r="C889" s="170" t="s">
        <v>596</v>
      </c>
      <c r="D889" s="170" t="s">
        <v>327</v>
      </c>
      <c r="E889" s="171" t="s">
        <v>1299</v>
      </c>
      <c r="F889" s="172" t="s">
        <v>1300</v>
      </c>
      <c r="G889" s="173" t="s">
        <v>215</v>
      </c>
      <c r="H889" s="174">
        <v>6</v>
      </c>
      <c r="I889" s="175"/>
      <c r="J889" s="176">
        <f>ROUND(I889*H889,2)</f>
        <v>0</v>
      </c>
      <c r="K889" s="172" t="s">
        <v>136</v>
      </c>
      <c r="L889" s="177"/>
      <c r="M889" s="178" t="s">
        <v>1</v>
      </c>
      <c r="N889" s="179" t="s">
        <v>45</v>
      </c>
      <c r="P889" s="140">
        <f>O889*H889</f>
        <v>0</v>
      </c>
      <c r="Q889" s="140">
        <v>7.2999999999999995E-2</v>
      </c>
      <c r="R889" s="140">
        <f>Q889*H889</f>
        <v>0.43799999999999994</v>
      </c>
      <c r="S889" s="140">
        <v>0</v>
      </c>
      <c r="T889" s="141">
        <f>S889*H889</f>
        <v>0</v>
      </c>
      <c r="AR889" s="142" t="s">
        <v>205</v>
      </c>
      <c r="AT889" s="142" t="s">
        <v>327</v>
      </c>
      <c r="AU889" s="142" t="s">
        <v>90</v>
      </c>
      <c r="AY889" s="16" t="s">
        <v>130</v>
      </c>
      <c r="BE889" s="143">
        <f>IF(N889="základní",J889,0)</f>
        <v>0</v>
      </c>
      <c r="BF889" s="143">
        <f>IF(N889="snížená",J889,0)</f>
        <v>0</v>
      </c>
      <c r="BG889" s="143">
        <f>IF(N889="zákl. přenesená",J889,0)</f>
        <v>0</v>
      </c>
      <c r="BH889" s="143">
        <f>IF(N889="sníž. přenesená",J889,0)</f>
        <v>0</v>
      </c>
      <c r="BI889" s="143">
        <f>IF(N889="nulová",J889,0)</f>
        <v>0</v>
      </c>
      <c r="BJ889" s="16" t="s">
        <v>88</v>
      </c>
      <c r="BK889" s="143">
        <f>ROUND(I889*H889,2)</f>
        <v>0</v>
      </c>
      <c r="BL889" s="16" t="s">
        <v>137</v>
      </c>
      <c r="BM889" s="142" t="s">
        <v>1301</v>
      </c>
    </row>
    <row r="890" spans="2:65" s="1" customFormat="1" ht="19.5">
      <c r="B890" s="31"/>
      <c r="D890" s="144" t="s">
        <v>139</v>
      </c>
      <c r="F890" s="145" t="s">
        <v>1300</v>
      </c>
      <c r="I890" s="146"/>
      <c r="L890" s="31"/>
      <c r="M890" s="147"/>
      <c r="T890" s="55"/>
      <c r="AT890" s="16" t="s">
        <v>139</v>
      </c>
      <c r="AU890" s="16" t="s">
        <v>90</v>
      </c>
    </row>
    <row r="891" spans="2:65" s="12" customFormat="1" ht="11.25">
      <c r="B891" s="150"/>
      <c r="D891" s="144" t="s">
        <v>143</v>
      </c>
      <c r="E891" s="151" t="s">
        <v>1</v>
      </c>
      <c r="F891" s="152" t="s">
        <v>1203</v>
      </c>
      <c r="H891" s="151" t="s">
        <v>1</v>
      </c>
      <c r="I891" s="153"/>
      <c r="L891" s="150"/>
      <c r="M891" s="154"/>
      <c r="T891" s="155"/>
      <c r="AT891" s="151" t="s">
        <v>143</v>
      </c>
      <c r="AU891" s="151" t="s">
        <v>90</v>
      </c>
      <c r="AV891" s="12" t="s">
        <v>88</v>
      </c>
      <c r="AW891" s="12" t="s">
        <v>36</v>
      </c>
      <c r="AX891" s="12" t="s">
        <v>80</v>
      </c>
      <c r="AY891" s="151" t="s">
        <v>130</v>
      </c>
    </row>
    <row r="892" spans="2:65" s="12" customFormat="1" ht="11.25">
      <c r="B892" s="150"/>
      <c r="D892" s="144" t="s">
        <v>143</v>
      </c>
      <c r="E892" s="151" t="s">
        <v>1</v>
      </c>
      <c r="F892" s="152" t="s">
        <v>1294</v>
      </c>
      <c r="H892" s="151" t="s">
        <v>1</v>
      </c>
      <c r="I892" s="153"/>
      <c r="L892" s="150"/>
      <c r="M892" s="154"/>
      <c r="T892" s="155"/>
      <c r="AT892" s="151" t="s">
        <v>143</v>
      </c>
      <c r="AU892" s="151" t="s">
        <v>90</v>
      </c>
      <c r="AV892" s="12" t="s">
        <v>88</v>
      </c>
      <c r="AW892" s="12" t="s">
        <v>36</v>
      </c>
      <c r="AX892" s="12" t="s">
        <v>80</v>
      </c>
      <c r="AY892" s="151" t="s">
        <v>130</v>
      </c>
    </row>
    <row r="893" spans="2:65" s="13" customFormat="1" ht="11.25">
      <c r="B893" s="156"/>
      <c r="D893" s="144" t="s">
        <v>143</v>
      </c>
      <c r="E893" s="157" t="s">
        <v>1</v>
      </c>
      <c r="F893" s="158" t="s">
        <v>186</v>
      </c>
      <c r="H893" s="159">
        <v>6</v>
      </c>
      <c r="I893" s="160"/>
      <c r="L893" s="156"/>
      <c r="M893" s="161"/>
      <c r="T893" s="162"/>
      <c r="AT893" s="157" t="s">
        <v>143</v>
      </c>
      <c r="AU893" s="157" t="s">
        <v>90</v>
      </c>
      <c r="AV893" s="13" t="s">
        <v>90</v>
      </c>
      <c r="AW893" s="13" t="s">
        <v>36</v>
      </c>
      <c r="AX893" s="13" t="s">
        <v>80</v>
      </c>
      <c r="AY893" s="157" t="s">
        <v>130</v>
      </c>
    </row>
    <row r="894" spans="2:65" s="14" customFormat="1" ht="11.25">
      <c r="B894" s="163"/>
      <c r="D894" s="144" t="s">
        <v>143</v>
      </c>
      <c r="E894" s="164" t="s">
        <v>1</v>
      </c>
      <c r="F894" s="165" t="s">
        <v>152</v>
      </c>
      <c r="H894" s="166">
        <v>6</v>
      </c>
      <c r="I894" s="167"/>
      <c r="L894" s="163"/>
      <c r="M894" s="168"/>
      <c r="T894" s="169"/>
      <c r="AT894" s="164" t="s">
        <v>143</v>
      </c>
      <c r="AU894" s="164" t="s">
        <v>90</v>
      </c>
      <c r="AV894" s="14" t="s">
        <v>137</v>
      </c>
      <c r="AW894" s="14" t="s">
        <v>36</v>
      </c>
      <c r="AX894" s="14" t="s">
        <v>88</v>
      </c>
      <c r="AY894" s="164" t="s">
        <v>130</v>
      </c>
    </row>
    <row r="895" spans="2:65" s="1" customFormat="1" ht="24.2" customHeight="1">
      <c r="B895" s="31"/>
      <c r="C895" s="131" t="s">
        <v>601</v>
      </c>
      <c r="D895" s="131" t="s">
        <v>132</v>
      </c>
      <c r="E895" s="132" t="s">
        <v>1302</v>
      </c>
      <c r="F895" s="133" t="s">
        <v>1303</v>
      </c>
      <c r="G895" s="134" t="s">
        <v>215</v>
      </c>
      <c r="H895" s="135">
        <v>14</v>
      </c>
      <c r="I895" s="136"/>
      <c r="J895" s="137">
        <f>ROUND(I895*H895,2)</f>
        <v>0</v>
      </c>
      <c r="K895" s="133" t="s">
        <v>136</v>
      </c>
      <c r="L895" s="31"/>
      <c r="M895" s="138" t="s">
        <v>1</v>
      </c>
      <c r="N895" s="139" t="s">
        <v>45</v>
      </c>
      <c r="P895" s="140">
        <f>O895*H895</f>
        <v>0</v>
      </c>
      <c r="Q895" s="140">
        <v>9.0000000000000006E-5</v>
      </c>
      <c r="R895" s="140">
        <f>Q895*H895</f>
        <v>1.2600000000000001E-3</v>
      </c>
      <c r="S895" s="140">
        <v>0</v>
      </c>
      <c r="T895" s="141">
        <f>S895*H895</f>
        <v>0</v>
      </c>
      <c r="AR895" s="142" t="s">
        <v>137</v>
      </c>
      <c r="AT895" s="142" t="s">
        <v>132</v>
      </c>
      <c r="AU895" s="142" t="s">
        <v>90</v>
      </c>
      <c r="AY895" s="16" t="s">
        <v>130</v>
      </c>
      <c r="BE895" s="143">
        <f>IF(N895="základní",J895,0)</f>
        <v>0</v>
      </c>
      <c r="BF895" s="143">
        <f>IF(N895="snížená",J895,0)</f>
        <v>0</v>
      </c>
      <c r="BG895" s="143">
        <f>IF(N895="zákl. přenesená",J895,0)</f>
        <v>0</v>
      </c>
      <c r="BH895" s="143">
        <f>IF(N895="sníž. přenesená",J895,0)</f>
        <v>0</v>
      </c>
      <c r="BI895" s="143">
        <f>IF(N895="nulová",J895,0)</f>
        <v>0</v>
      </c>
      <c r="BJ895" s="16" t="s">
        <v>88</v>
      </c>
      <c r="BK895" s="143">
        <f>ROUND(I895*H895,2)</f>
        <v>0</v>
      </c>
      <c r="BL895" s="16" t="s">
        <v>137</v>
      </c>
      <c r="BM895" s="142" t="s">
        <v>1304</v>
      </c>
    </row>
    <row r="896" spans="2:65" s="1" customFormat="1" ht="19.5">
      <c r="B896" s="31"/>
      <c r="D896" s="144" t="s">
        <v>139</v>
      </c>
      <c r="F896" s="145" t="s">
        <v>1305</v>
      </c>
      <c r="I896" s="146"/>
      <c r="L896" s="31"/>
      <c r="M896" s="147"/>
      <c r="T896" s="55"/>
      <c r="AT896" s="16" t="s">
        <v>139</v>
      </c>
      <c r="AU896" s="16" t="s">
        <v>90</v>
      </c>
    </row>
    <row r="897" spans="2:65" s="1" customFormat="1" ht="11.25">
      <c r="B897" s="31"/>
      <c r="D897" s="148" t="s">
        <v>141</v>
      </c>
      <c r="F897" s="149" t="s">
        <v>1306</v>
      </c>
      <c r="I897" s="146"/>
      <c r="L897" s="31"/>
      <c r="M897" s="147"/>
      <c r="T897" s="55"/>
      <c r="AT897" s="16" t="s">
        <v>141</v>
      </c>
      <c r="AU897" s="16" t="s">
        <v>90</v>
      </c>
    </row>
    <row r="898" spans="2:65" s="12" customFormat="1" ht="11.25">
      <c r="B898" s="150"/>
      <c r="D898" s="144" t="s">
        <v>143</v>
      </c>
      <c r="E898" s="151" t="s">
        <v>1</v>
      </c>
      <c r="F898" s="152" t="s">
        <v>1307</v>
      </c>
      <c r="H898" s="151" t="s">
        <v>1</v>
      </c>
      <c r="I898" s="153"/>
      <c r="L898" s="150"/>
      <c r="M898" s="154"/>
      <c r="T898" s="155"/>
      <c r="AT898" s="151" t="s">
        <v>143</v>
      </c>
      <c r="AU898" s="151" t="s">
        <v>90</v>
      </c>
      <c r="AV898" s="12" t="s">
        <v>88</v>
      </c>
      <c r="AW898" s="12" t="s">
        <v>36</v>
      </c>
      <c r="AX898" s="12" t="s">
        <v>80</v>
      </c>
      <c r="AY898" s="151" t="s">
        <v>130</v>
      </c>
    </row>
    <row r="899" spans="2:65" s="12" customFormat="1" ht="11.25">
      <c r="B899" s="150"/>
      <c r="D899" s="144" t="s">
        <v>143</v>
      </c>
      <c r="E899" s="151" t="s">
        <v>1</v>
      </c>
      <c r="F899" s="152" t="s">
        <v>944</v>
      </c>
      <c r="H899" s="151" t="s">
        <v>1</v>
      </c>
      <c r="I899" s="153"/>
      <c r="L899" s="150"/>
      <c r="M899" s="154"/>
      <c r="T899" s="155"/>
      <c r="AT899" s="151" t="s">
        <v>143</v>
      </c>
      <c r="AU899" s="151" t="s">
        <v>90</v>
      </c>
      <c r="AV899" s="12" t="s">
        <v>88</v>
      </c>
      <c r="AW899" s="12" t="s">
        <v>36</v>
      </c>
      <c r="AX899" s="12" t="s">
        <v>80</v>
      </c>
      <c r="AY899" s="151" t="s">
        <v>130</v>
      </c>
    </row>
    <row r="900" spans="2:65" s="13" customFormat="1" ht="11.25">
      <c r="B900" s="156"/>
      <c r="D900" s="144" t="s">
        <v>143</v>
      </c>
      <c r="E900" s="157" t="s">
        <v>1</v>
      </c>
      <c r="F900" s="158" t="s">
        <v>1308</v>
      </c>
      <c r="H900" s="159">
        <v>8</v>
      </c>
      <c r="I900" s="160"/>
      <c r="L900" s="156"/>
      <c r="M900" s="161"/>
      <c r="T900" s="162"/>
      <c r="AT900" s="157" t="s">
        <v>143</v>
      </c>
      <c r="AU900" s="157" t="s">
        <v>90</v>
      </c>
      <c r="AV900" s="13" t="s">
        <v>90</v>
      </c>
      <c r="AW900" s="13" t="s">
        <v>36</v>
      </c>
      <c r="AX900" s="13" t="s">
        <v>80</v>
      </c>
      <c r="AY900" s="157" t="s">
        <v>130</v>
      </c>
    </row>
    <row r="901" spans="2:65" s="12" customFormat="1" ht="11.25">
      <c r="B901" s="150"/>
      <c r="D901" s="144" t="s">
        <v>143</v>
      </c>
      <c r="E901" s="151" t="s">
        <v>1</v>
      </c>
      <c r="F901" s="152" t="s">
        <v>946</v>
      </c>
      <c r="H901" s="151" t="s">
        <v>1</v>
      </c>
      <c r="I901" s="153"/>
      <c r="L901" s="150"/>
      <c r="M901" s="154"/>
      <c r="T901" s="155"/>
      <c r="AT901" s="151" t="s">
        <v>143</v>
      </c>
      <c r="AU901" s="151" t="s">
        <v>90</v>
      </c>
      <c r="AV901" s="12" t="s">
        <v>88</v>
      </c>
      <c r="AW901" s="12" t="s">
        <v>36</v>
      </c>
      <c r="AX901" s="12" t="s">
        <v>80</v>
      </c>
      <c r="AY901" s="151" t="s">
        <v>130</v>
      </c>
    </row>
    <row r="902" spans="2:65" s="13" customFormat="1" ht="11.25">
      <c r="B902" s="156"/>
      <c r="D902" s="144" t="s">
        <v>143</v>
      </c>
      <c r="E902" s="157" t="s">
        <v>1</v>
      </c>
      <c r="F902" s="158" t="s">
        <v>1281</v>
      </c>
      <c r="H902" s="159">
        <v>4</v>
      </c>
      <c r="I902" s="160"/>
      <c r="L902" s="156"/>
      <c r="M902" s="161"/>
      <c r="T902" s="162"/>
      <c r="AT902" s="157" t="s">
        <v>143</v>
      </c>
      <c r="AU902" s="157" t="s">
        <v>90</v>
      </c>
      <c r="AV902" s="13" t="s">
        <v>90</v>
      </c>
      <c r="AW902" s="13" t="s">
        <v>36</v>
      </c>
      <c r="AX902" s="13" t="s">
        <v>80</v>
      </c>
      <c r="AY902" s="157" t="s">
        <v>130</v>
      </c>
    </row>
    <row r="903" spans="2:65" s="12" customFormat="1" ht="11.25">
      <c r="B903" s="150"/>
      <c r="D903" s="144" t="s">
        <v>143</v>
      </c>
      <c r="E903" s="151" t="s">
        <v>1</v>
      </c>
      <c r="F903" s="152" t="s">
        <v>948</v>
      </c>
      <c r="H903" s="151" t="s">
        <v>1</v>
      </c>
      <c r="I903" s="153"/>
      <c r="L903" s="150"/>
      <c r="M903" s="154"/>
      <c r="T903" s="155"/>
      <c r="AT903" s="151" t="s">
        <v>143</v>
      </c>
      <c r="AU903" s="151" t="s">
        <v>90</v>
      </c>
      <c r="AV903" s="12" t="s">
        <v>88</v>
      </c>
      <c r="AW903" s="12" t="s">
        <v>36</v>
      </c>
      <c r="AX903" s="12" t="s">
        <v>80</v>
      </c>
      <c r="AY903" s="151" t="s">
        <v>130</v>
      </c>
    </row>
    <row r="904" spans="2:65" s="13" customFormat="1" ht="11.25">
      <c r="B904" s="156"/>
      <c r="D904" s="144" t="s">
        <v>143</v>
      </c>
      <c r="E904" s="157" t="s">
        <v>1</v>
      </c>
      <c r="F904" s="158" t="s">
        <v>1122</v>
      </c>
      <c r="H904" s="159">
        <v>2</v>
      </c>
      <c r="I904" s="160"/>
      <c r="L904" s="156"/>
      <c r="M904" s="161"/>
      <c r="T904" s="162"/>
      <c r="AT904" s="157" t="s">
        <v>143</v>
      </c>
      <c r="AU904" s="157" t="s">
        <v>90</v>
      </c>
      <c r="AV904" s="13" t="s">
        <v>90</v>
      </c>
      <c r="AW904" s="13" t="s">
        <v>36</v>
      </c>
      <c r="AX904" s="13" t="s">
        <v>80</v>
      </c>
      <c r="AY904" s="157" t="s">
        <v>130</v>
      </c>
    </row>
    <row r="905" spans="2:65" s="14" customFormat="1" ht="11.25">
      <c r="B905" s="163"/>
      <c r="D905" s="144" t="s">
        <v>143</v>
      </c>
      <c r="E905" s="164" t="s">
        <v>1</v>
      </c>
      <c r="F905" s="165" t="s">
        <v>152</v>
      </c>
      <c r="H905" s="166">
        <v>14</v>
      </c>
      <c r="I905" s="167"/>
      <c r="L905" s="163"/>
      <c r="M905" s="168"/>
      <c r="T905" s="169"/>
      <c r="AT905" s="164" t="s">
        <v>143</v>
      </c>
      <c r="AU905" s="164" t="s">
        <v>90</v>
      </c>
      <c r="AV905" s="14" t="s">
        <v>137</v>
      </c>
      <c r="AW905" s="14" t="s">
        <v>36</v>
      </c>
      <c r="AX905" s="14" t="s">
        <v>88</v>
      </c>
      <c r="AY905" s="164" t="s">
        <v>130</v>
      </c>
    </row>
    <row r="906" spans="2:65" s="1" customFormat="1" ht="24.2" customHeight="1">
      <c r="B906" s="31"/>
      <c r="C906" s="170" t="s">
        <v>606</v>
      </c>
      <c r="D906" s="170" t="s">
        <v>327</v>
      </c>
      <c r="E906" s="171" t="s">
        <v>1309</v>
      </c>
      <c r="F906" s="172" t="s">
        <v>1310</v>
      </c>
      <c r="G906" s="173" t="s">
        <v>215</v>
      </c>
      <c r="H906" s="174">
        <v>7</v>
      </c>
      <c r="I906" s="175"/>
      <c r="J906" s="176">
        <f>ROUND(I906*H906,2)</f>
        <v>0</v>
      </c>
      <c r="K906" s="172" t="s">
        <v>1</v>
      </c>
      <c r="L906" s="177"/>
      <c r="M906" s="178" t="s">
        <v>1</v>
      </c>
      <c r="N906" s="179" t="s">
        <v>45</v>
      </c>
      <c r="P906" s="140">
        <f>O906*H906</f>
        <v>0</v>
      </c>
      <c r="Q906" s="140">
        <v>4.4999999999999998E-2</v>
      </c>
      <c r="R906" s="140">
        <f>Q906*H906</f>
        <v>0.315</v>
      </c>
      <c r="S906" s="140">
        <v>0</v>
      </c>
      <c r="T906" s="141">
        <f>S906*H906</f>
        <v>0</v>
      </c>
      <c r="AR906" s="142" t="s">
        <v>205</v>
      </c>
      <c r="AT906" s="142" t="s">
        <v>327</v>
      </c>
      <c r="AU906" s="142" t="s">
        <v>90</v>
      </c>
      <c r="AY906" s="16" t="s">
        <v>130</v>
      </c>
      <c r="BE906" s="143">
        <f>IF(N906="základní",J906,0)</f>
        <v>0</v>
      </c>
      <c r="BF906" s="143">
        <f>IF(N906="snížená",J906,0)</f>
        <v>0</v>
      </c>
      <c r="BG906" s="143">
        <f>IF(N906="zákl. přenesená",J906,0)</f>
        <v>0</v>
      </c>
      <c r="BH906" s="143">
        <f>IF(N906="sníž. přenesená",J906,0)</f>
        <v>0</v>
      </c>
      <c r="BI906" s="143">
        <f>IF(N906="nulová",J906,0)</f>
        <v>0</v>
      </c>
      <c r="BJ906" s="16" t="s">
        <v>88</v>
      </c>
      <c r="BK906" s="143">
        <f>ROUND(I906*H906,2)</f>
        <v>0</v>
      </c>
      <c r="BL906" s="16" t="s">
        <v>137</v>
      </c>
      <c r="BM906" s="142" t="s">
        <v>1311</v>
      </c>
    </row>
    <row r="907" spans="2:65" s="1" customFormat="1" ht="11.25">
      <c r="B907" s="31"/>
      <c r="D907" s="144" t="s">
        <v>139</v>
      </c>
      <c r="F907" s="145" t="s">
        <v>1310</v>
      </c>
      <c r="I907" s="146"/>
      <c r="L907" s="31"/>
      <c r="M907" s="147"/>
      <c r="T907" s="55"/>
      <c r="AT907" s="16" t="s">
        <v>139</v>
      </c>
      <c r="AU907" s="16" t="s">
        <v>90</v>
      </c>
    </row>
    <row r="908" spans="2:65" s="12" customFormat="1" ht="11.25">
      <c r="B908" s="150"/>
      <c r="D908" s="144" t="s">
        <v>143</v>
      </c>
      <c r="E908" s="151" t="s">
        <v>1</v>
      </c>
      <c r="F908" s="152" t="s">
        <v>1307</v>
      </c>
      <c r="H908" s="151" t="s">
        <v>1</v>
      </c>
      <c r="I908" s="153"/>
      <c r="L908" s="150"/>
      <c r="M908" s="154"/>
      <c r="T908" s="155"/>
      <c r="AT908" s="151" t="s">
        <v>143</v>
      </c>
      <c r="AU908" s="151" t="s">
        <v>90</v>
      </c>
      <c r="AV908" s="12" t="s">
        <v>88</v>
      </c>
      <c r="AW908" s="12" t="s">
        <v>36</v>
      </c>
      <c r="AX908" s="12" t="s">
        <v>80</v>
      </c>
      <c r="AY908" s="151" t="s">
        <v>130</v>
      </c>
    </row>
    <row r="909" spans="2:65" s="12" customFormat="1" ht="11.25">
      <c r="B909" s="150"/>
      <c r="D909" s="144" t="s">
        <v>143</v>
      </c>
      <c r="E909" s="151" t="s">
        <v>1</v>
      </c>
      <c r="F909" s="152" t="s">
        <v>944</v>
      </c>
      <c r="H909" s="151" t="s">
        <v>1</v>
      </c>
      <c r="I909" s="153"/>
      <c r="L909" s="150"/>
      <c r="M909" s="154"/>
      <c r="T909" s="155"/>
      <c r="AT909" s="151" t="s">
        <v>143</v>
      </c>
      <c r="AU909" s="151" t="s">
        <v>90</v>
      </c>
      <c r="AV909" s="12" t="s">
        <v>88</v>
      </c>
      <c r="AW909" s="12" t="s">
        <v>36</v>
      </c>
      <c r="AX909" s="12" t="s">
        <v>80</v>
      </c>
      <c r="AY909" s="151" t="s">
        <v>130</v>
      </c>
    </row>
    <row r="910" spans="2:65" s="13" customFormat="1" ht="11.25">
      <c r="B910" s="156"/>
      <c r="D910" s="144" t="s">
        <v>143</v>
      </c>
      <c r="E910" s="157" t="s">
        <v>1</v>
      </c>
      <c r="F910" s="158" t="s">
        <v>137</v>
      </c>
      <c r="H910" s="159">
        <v>4</v>
      </c>
      <c r="I910" s="160"/>
      <c r="L910" s="156"/>
      <c r="M910" s="161"/>
      <c r="T910" s="162"/>
      <c r="AT910" s="157" t="s">
        <v>143</v>
      </c>
      <c r="AU910" s="157" t="s">
        <v>90</v>
      </c>
      <c r="AV910" s="13" t="s">
        <v>90</v>
      </c>
      <c r="AW910" s="13" t="s">
        <v>36</v>
      </c>
      <c r="AX910" s="13" t="s">
        <v>80</v>
      </c>
      <c r="AY910" s="157" t="s">
        <v>130</v>
      </c>
    </row>
    <row r="911" spans="2:65" s="12" customFormat="1" ht="11.25">
      <c r="B911" s="150"/>
      <c r="D911" s="144" t="s">
        <v>143</v>
      </c>
      <c r="E911" s="151" t="s">
        <v>1</v>
      </c>
      <c r="F911" s="152" t="s">
        <v>946</v>
      </c>
      <c r="H911" s="151" t="s">
        <v>1</v>
      </c>
      <c r="I911" s="153"/>
      <c r="L911" s="150"/>
      <c r="M911" s="154"/>
      <c r="T911" s="155"/>
      <c r="AT911" s="151" t="s">
        <v>143</v>
      </c>
      <c r="AU911" s="151" t="s">
        <v>90</v>
      </c>
      <c r="AV911" s="12" t="s">
        <v>88</v>
      </c>
      <c r="AW911" s="12" t="s">
        <v>36</v>
      </c>
      <c r="AX911" s="12" t="s">
        <v>80</v>
      </c>
      <c r="AY911" s="151" t="s">
        <v>130</v>
      </c>
    </row>
    <row r="912" spans="2:65" s="13" customFormat="1" ht="11.25">
      <c r="B912" s="156"/>
      <c r="D912" s="144" t="s">
        <v>143</v>
      </c>
      <c r="E912" s="157" t="s">
        <v>1</v>
      </c>
      <c r="F912" s="158" t="s">
        <v>88</v>
      </c>
      <c r="H912" s="159">
        <v>1</v>
      </c>
      <c r="I912" s="160"/>
      <c r="L912" s="156"/>
      <c r="M912" s="161"/>
      <c r="T912" s="162"/>
      <c r="AT912" s="157" t="s">
        <v>143</v>
      </c>
      <c r="AU912" s="157" t="s">
        <v>90</v>
      </c>
      <c r="AV912" s="13" t="s">
        <v>90</v>
      </c>
      <c r="AW912" s="13" t="s">
        <v>36</v>
      </c>
      <c r="AX912" s="13" t="s">
        <v>80</v>
      </c>
      <c r="AY912" s="157" t="s">
        <v>130</v>
      </c>
    </row>
    <row r="913" spans="2:65" s="12" customFormat="1" ht="11.25">
      <c r="B913" s="150"/>
      <c r="D913" s="144" t="s">
        <v>143</v>
      </c>
      <c r="E913" s="151" t="s">
        <v>1</v>
      </c>
      <c r="F913" s="152" t="s">
        <v>948</v>
      </c>
      <c r="H913" s="151" t="s">
        <v>1</v>
      </c>
      <c r="I913" s="153"/>
      <c r="L913" s="150"/>
      <c r="M913" s="154"/>
      <c r="T913" s="155"/>
      <c r="AT913" s="151" t="s">
        <v>143</v>
      </c>
      <c r="AU913" s="151" t="s">
        <v>90</v>
      </c>
      <c r="AV913" s="12" t="s">
        <v>88</v>
      </c>
      <c r="AW913" s="12" t="s">
        <v>36</v>
      </c>
      <c r="AX913" s="12" t="s">
        <v>80</v>
      </c>
      <c r="AY913" s="151" t="s">
        <v>130</v>
      </c>
    </row>
    <row r="914" spans="2:65" s="13" customFormat="1" ht="11.25">
      <c r="B914" s="156"/>
      <c r="D914" s="144" t="s">
        <v>143</v>
      </c>
      <c r="E914" s="157" t="s">
        <v>1</v>
      </c>
      <c r="F914" s="158" t="s">
        <v>90</v>
      </c>
      <c r="H914" s="159">
        <v>2</v>
      </c>
      <c r="I914" s="160"/>
      <c r="L914" s="156"/>
      <c r="M914" s="161"/>
      <c r="T914" s="162"/>
      <c r="AT914" s="157" t="s">
        <v>143</v>
      </c>
      <c r="AU914" s="157" t="s">
        <v>90</v>
      </c>
      <c r="AV914" s="13" t="s">
        <v>90</v>
      </c>
      <c r="AW914" s="13" t="s">
        <v>36</v>
      </c>
      <c r="AX914" s="13" t="s">
        <v>80</v>
      </c>
      <c r="AY914" s="157" t="s">
        <v>130</v>
      </c>
    </row>
    <row r="915" spans="2:65" s="14" customFormat="1" ht="11.25">
      <c r="B915" s="163"/>
      <c r="D915" s="144" t="s">
        <v>143</v>
      </c>
      <c r="E915" s="164" t="s">
        <v>1</v>
      </c>
      <c r="F915" s="165" t="s">
        <v>152</v>
      </c>
      <c r="H915" s="166">
        <v>7</v>
      </c>
      <c r="I915" s="167"/>
      <c r="L915" s="163"/>
      <c r="M915" s="168"/>
      <c r="T915" s="169"/>
      <c r="AT915" s="164" t="s">
        <v>143</v>
      </c>
      <c r="AU915" s="164" t="s">
        <v>90</v>
      </c>
      <c r="AV915" s="14" t="s">
        <v>137</v>
      </c>
      <c r="AW915" s="14" t="s">
        <v>36</v>
      </c>
      <c r="AX915" s="14" t="s">
        <v>88</v>
      </c>
      <c r="AY915" s="164" t="s">
        <v>130</v>
      </c>
    </row>
    <row r="916" spans="2:65" s="1" customFormat="1" ht="24.2" customHeight="1">
      <c r="B916" s="31"/>
      <c r="C916" s="170" t="s">
        <v>612</v>
      </c>
      <c r="D916" s="170" t="s">
        <v>327</v>
      </c>
      <c r="E916" s="171" t="s">
        <v>1312</v>
      </c>
      <c r="F916" s="172" t="s">
        <v>1313</v>
      </c>
      <c r="G916" s="173" t="s">
        <v>215</v>
      </c>
      <c r="H916" s="174">
        <v>7</v>
      </c>
      <c r="I916" s="175"/>
      <c r="J916" s="176">
        <f>ROUND(I916*H916,2)</f>
        <v>0</v>
      </c>
      <c r="K916" s="172" t="s">
        <v>1</v>
      </c>
      <c r="L916" s="177"/>
      <c r="M916" s="178" t="s">
        <v>1</v>
      </c>
      <c r="N916" s="179" t="s">
        <v>45</v>
      </c>
      <c r="P916" s="140">
        <f>O916*H916</f>
        <v>0</v>
      </c>
      <c r="Q916" s="140">
        <v>5.6000000000000001E-2</v>
      </c>
      <c r="R916" s="140">
        <f>Q916*H916</f>
        <v>0.39200000000000002</v>
      </c>
      <c r="S916" s="140">
        <v>0</v>
      </c>
      <c r="T916" s="141">
        <f>S916*H916</f>
        <v>0</v>
      </c>
      <c r="AR916" s="142" t="s">
        <v>205</v>
      </c>
      <c r="AT916" s="142" t="s">
        <v>327</v>
      </c>
      <c r="AU916" s="142" t="s">
        <v>90</v>
      </c>
      <c r="AY916" s="16" t="s">
        <v>130</v>
      </c>
      <c r="BE916" s="143">
        <f>IF(N916="základní",J916,0)</f>
        <v>0</v>
      </c>
      <c r="BF916" s="143">
        <f>IF(N916="snížená",J916,0)</f>
        <v>0</v>
      </c>
      <c r="BG916" s="143">
        <f>IF(N916="zákl. přenesená",J916,0)</f>
        <v>0</v>
      </c>
      <c r="BH916" s="143">
        <f>IF(N916="sníž. přenesená",J916,0)</f>
        <v>0</v>
      </c>
      <c r="BI916" s="143">
        <f>IF(N916="nulová",J916,0)</f>
        <v>0</v>
      </c>
      <c r="BJ916" s="16" t="s">
        <v>88</v>
      </c>
      <c r="BK916" s="143">
        <f>ROUND(I916*H916,2)</f>
        <v>0</v>
      </c>
      <c r="BL916" s="16" t="s">
        <v>137</v>
      </c>
      <c r="BM916" s="142" t="s">
        <v>1314</v>
      </c>
    </row>
    <row r="917" spans="2:65" s="1" customFormat="1" ht="11.25">
      <c r="B917" s="31"/>
      <c r="D917" s="144" t="s">
        <v>139</v>
      </c>
      <c r="F917" s="145" t="s">
        <v>1313</v>
      </c>
      <c r="I917" s="146"/>
      <c r="L917" s="31"/>
      <c r="M917" s="147"/>
      <c r="T917" s="55"/>
      <c r="AT917" s="16" t="s">
        <v>139</v>
      </c>
      <c r="AU917" s="16" t="s">
        <v>90</v>
      </c>
    </row>
    <row r="918" spans="2:65" s="12" customFormat="1" ht="11.25">
      <c r="B918" s="150"/>
      <c r="D918" s="144" t="s">
        <v>143</v>
      </c>
      <c r="E918" s="151" t="s">
        <v>1</v>
      </c>
      <c r="F918" s="152" t="s">
        <v>1307</v>
      </c>
      <c r="H918" s="151" t="s">
        <v>1</v>
      </c>
      <c r="I918" s="153"/>
      <c r="L918" s="150"/>
      <c r="M918" s="154"/>
      <c r="T918" s="155"/>
      <c r="AT918" s="151" t="s">
        <v>143</v>
      </c>
      <c r="AU918" s="151" t="s">
        <v>90</v>
      </c>
      <c r="AV918" s="12" t="s">
        <v>88</v>
      </c>
      <c r="AW918" s="12" t="s">
        <v>36</v>
      </c>
      <c r="AX918" s="12" t="s">
        <v>80</v>
      </c>
      <c r="AY918" s="151" t="s">
        <v>130</v>
      </c>
    </row>
    <row r="919" spans="2:65" s="12" customFormat="1" ht="11.25">
      <c r="B919" s="150"/>
      <c r="D919" s="144" t="s">
        <v>143</v>
      </c>
      <c r="E919" s="151" t="s">
        <v>1</v>
      </c>
      <c r="F919" s="152" t="s">
        <v>944</v>
      </c>
      <c r="H919" s="151" t="s">
        <v>1</v>
      </c>
      <c r="I919" s="153"/>
      <c r="L919" s="150"/>
      <c r="M919" s="154"/>
      <c r="T919" s="155"/>
      <c r="AT919" s="151" t="s">
        <v>143</v>
      </c>
      <c r="AU919" s="151" t="s">
        <v>90</v>
      </c>
      <c r="AV919" s="12" t="s">
        <v>88</v>
      </c>
      <c r="AW919" s="12" t="s">
        <v>36</v>
      </c>
      <c r="AX919" s="12" t="s">
        <v>80</v>
      </c>
      <c r="AY919" s="151" t="s">
        <v>130</v>
      </c>
    </row>
    <row r="920" spans="2:65" s="13" customFormat="1" ht="11.25">
      <c r="B920" s="156"/>
      <c r="D920" s="144" t="s">
        <v>143</v>
      </c>
      <c r="E920" s="157" t="s">
        <v>1</v>
      </c>
      <c r="F920" s="158" t="s">
        <v>137</v>
      </c>
      <c r="H920" s="159">
        <v>4</v>
      </c>
      <c r="I920" s="160"/>
      <c r="L920" s="156"/>
      <c r="M920" s="161"/>
      <c r="T920" s="162"/>
      <c r="AT920" s="157" t="s">
        <v>143</v>
      </c>
      <c r="AU920" s="157" t="s">
        <v>90</v>
      </c>
      <c r="AV920" s="13" t="s">
        <v>90</v>
      </c>
      <c r="AW920" s="13" t="s">
        <v>36</v>
      </c>
      <c r="AX920" s="13" t="s">
        <v>80</v>
      </c>
      <c r="AY920" s="157" t="s">
        <v>130</v>
      </c>
    </row>
    <row r="921" spans="2:65" s="12" customFormat="1" ht="11.25">
      <c r="B921" s="150"/>
      <c r="D921" s="144" t="s">
        <v>143</v>
      </c>
      <c r="E921" s="151" t="s">
        <v>1</v>
      </c>
      <c r="F921" s="152" t="s">
        <v>946</v>
      </c>
      <c r="H921" s="151" t="s">
        <v>1</v>
      </c>
      <c r="I921" s="153"/>
      <c r="L921" s="150"/>
      <c r="M921" s="154"/>
      <c r="T921" s="155"/>
      <c r="AT921" s="151" t="s">
        <v>143</v>
      </c>
      <c r="AU921" s="151" t="s">
        <v>90</v>
      </c>
      <c r="AV921" s="12" t="s">
        <v>88</v>
      </c>
      <c r="AW921" s="12" t="s">
        <v>36</v>
      </c>
      <c r="AX921" s="12" t="s">
        <v>80</v>
      </c>
      <c r="AY921" s="151" t="s">
        <v>130</v>
      </c>
    </row>
    <row r="922" spans="2:65" s="13" customFormat="1" ht="11.25">
      <c r="B922" s="156"/>
      <c r="D922" s="144" t="s">
        <v>143</v>
      </c>
      <c r="E922" s="157" t="s">
        <v>1</v>
      </c>
      <c r="F922" s="158" t="s">
        <v>88</v>
      </c>
      <c r="H922" s="159">
        <v>1</v>
      </c>
      <c r="I922" s="160"/>
      <c r="L922" s="156"/>
      <c r="M922" s="161"/>
      <c r="T922" s="162"/>
      <c r="AT922" s="157" t="s">
        <v>143</v>
      </c>
      <c r="AU922" s="157" t="s">
        <v>90</v>
      </c>
      <c r="AV922" s="13" t="s">
        <v>90</v>
      </c>
      <c r="AW922" s="13" t="s">
        <v>36</v>
      </c>
      <c r="AX922" s="13" t="s">
        <v>80</v>
      </c>
      <c r="AY922" s="157" t="s">
        <v>130</v>
      </c>
    </row>
    <row r="923" spans="2:65" s="12" customFormat="1" ht="11.25">
      <c r="B923" s="150"/>
      <c r="D923" s="144" t="s">
        <v>143</v>
      </c>
      <c r="E923" s="151" t="s">
        <v>1</v>
      </c>
      <c r="F923" s="152" t="s">
        <v>948</v>
      </c>
      <c r="H923" s="151" t="s">
        <v>1</v>
      </c>
      <c r="I923" s="153"/>
      <c r="L923" s="150"/>
      <c r="M923" s="154"/>
      <c r="T923" s="155"/>
      <c r="AT923" s="151" t="s">
        <v>143</v>
      </c>
      <c r="AU923" s="151" t="s">
        <v>90</v>
      </c>
      <c r="AV923" s="12" t="s">
        <v>88</v>
      </c>
      <c r="AW923" s="12" t="s">
        <v>36</v>
      </c>
      <c r="AX923" s="12" t="s">
        <v>80</v>
      </c>
      <c r="AY923" s="151" t="s">
        <v>130</v>
      </c>
    </row>
    <row r="924" spans="2:65" s="13" customFormat="1" ht="11.25">
      <c r="B924" s="156"/>
      <c r="D924" s="144" t="s">
        <v>143</v>
      </c>
      <c r="E924" s="157" t="s">
        <v>1</v>
      </c>
      <c r="F924" s="158" t="s">
        <v>90</v>
      </c>
      <c r="H924" s="159">
        <v>2</v>
      </c>
      <c r="I924" s="160"/>
      <c r="L924" s="156"/>
      <c r="M924" s="161"/>
      <c r="T924" s="162"/>
      <c r="AT924" s="157" t="s">
        <v>143</v>
      </c>
      <c r="AU924" s="157" t="s">
        <v>90</v>
      </c>
      <c r="AV924" s="13" t="s">
        <v>90</v>
      </c>
      <c r="AW924" s="13" t="s">
        <v>36</v>
      </c>
      <c r="AX924" s="13" t="s">
        <v>80</v>
      </c>
      <c r="AY924" s="157" t="s">
        <v>130</v>
      </c>
    </row>
    <row r="925" spans="2:65" s="14" customFormat="1" ht="11.25">
      <c r="B925" s="163"/>
      <c r="D925" s="144" t="s">
        <v>143</v>
      </c>
      <c r="E925" s="164" t="s">
        <v>1</v>
      </c>
      <c r="F925" s="165" t="s">
        <v>152</v>
      </c>
      <c r="H925" s="166">
        <v>7</v>
      </c>
      <c r="I925" s="167"/>
      <c r="L925" s="163"/>
      <c r="M925" s="168"/>
      <c r="T925" s="169"/>
      <c r="AT925" s="164" t="s">
        <v>143</v>
      </c>
      <c r="AU925" s="164" t="s">
        <v>90</v>
      </c>
      <c r="AV925" s="14" t="s">
        <v>137</v>
      </c>
      <c r="AW925" s="14" t="s">
        <v>36</v>
      </c>
      <c r="AX925" s="14" t="s">
        <v>88</v>
      </c>
      <c r="AY925" s="164" t="s">
        <v>130</v>
      </c>
    </row>
    <row r="926" spans="2:65" s="1" customFormat="1" ht="24.2" customHeight="1">
      <c r="B926" s="31"/>
      <c r="C926" s="131" t="s">
        <v>616</v>
      </c>
      <c r="D926" s="131" t="s">
        <v>132</v>
      </c>
      <c r="E926" s="132" t="s">
        <v>1315</v>
      </c>
      <c r="F926" s="133" t="s">
        <v>1316</v>
      </c>
      <c r="G926" s="134" t="s">
        <v>215</v>
      </c>
      <c r="H926" s="135">
        <v>3</v>
      </c>
      <c r="I926" s="136"/>
      <c r="J926" s="137">
        <f>ROUND(I926*H926,2)</f>
        <v>0</v>
      </c>
      <c r="K926" s="133" t="s">
        <v>136</v>
      </c>
      <c r="L926" s="31"/>
      <c r="M926" s="138" t="s">
        <v>1</v>
      </c>
      <c r="N926" s="139" t="s">
        <v>45</v>
      </c>
      <c r="P926" s="140">
        <f>O926*H926</f>
        <v>0</v>
      </c>
      <c r="Q926" s="140">
        <v>1.2E-4</v>
      </c>
      <c r="R926" s="140">
        <f>Q926*H926</f>
        <v>3.6000000000000002E-4</v>
      </c>
      <c r="S926" s="140">
        <v>0</v>
      </c>
      <c r="T926" s="141">
        <f>S926*H926</f>
        <v>0</v>
      </c>
      <c r="AR926" s="142" t="s">
        <v>137</v>
      </c>
      <c r="AT926" s="142" t="s">
        <v>132</v>
      </c>
      <c r="AU926" s="142" t="s">
        <v>90</v>
      </c>
      <c r="AY926" s="16" t="s">
        <v>130</v>
      </c>
      <c r="BE926" s="143">
        <f>IF(N926="základní",J926,0)</f>
        <v>0</v>
      </c>
      <c r="BF926" s="143">
        <f>IF(N926="snížená",J926,0)</f>
        <v>0</v>
      </c>
      <c r="BG926" s="143">
        <f>IF(N926="zákl. přenesená",J926,0)</f>
        <v>0</v>
      </c>
      <c r="BH926" s="143">
        <f>IF(N926="sníž. přenesená",J926,0)</f>
        <v>0</v>
      </c>
      <c r="BI926" s="143">
        <f>IF(N926="nulová",J926,0)</f>
        <v>0</v>
      </c>
      <c r="BJ926" s="16" t="s">
        <v>88</v>
      </c>
      <c r="BK926" s="143">
        <f>ROUND(I926*H926,2)</f>
        <v>0</v>
      </c>
      <c r="BL926" s="16" t="s">
        <v>137</v>
      </c>
      <c r="BM926" s="142" t="s">
        <v>1317</v>
      </c>
    </row>
    <row r="927" spans="2:65" s="1" customFormat="1" ht="19.5">
      <c r="B927" s="31"/>
      <c r="D927" s="144" t="s">
        <v>139</v>
      </c>
      <c r="F927" s="145" t="s">
        <v>1318</v>
      </c>
      <c r="I927" s="146"/>
      <c r="L927" s="31"/>
      <c r="M927" s="147"/>
      <c r="T927" s="55"/>
      <c r="AT927" s="16" t="s">
        <v>139</v>
      </c>
      <c r="AU927" s="16" t="s">
        <v>90</v>
      </c>
    </row>
    <row r="928" spans="2:65" s="1" customFormat="1" ht="11.25">
      <c r="B928" s="31"/>
      <c r="D928" s="148" t="s">
        <v>141</v>
      </c>
      <c r="F928" s="149" t="s">
        <v>1319</v>
      </c>
      <c r="I928" s="146"/>
      <c r="L928" s="31"/>
      <c r="M928" s="147"/>
      <c r="T928" s="55"/>
      <c r="AT928" s="16" t="s">
        <v>141</v>
      </c>
      <c r="AU928" s="16" t="s">
        <v>90</v>
      </c>
    </row>
    <row r="929" spans="2:65" s="12" customFormat="1" ht="11.25">
      <c r="B929" s="150"/>
      <c r="D929" s="144" t="s">
        <v>143</v>
      </c>
      <c r="E929" s="151" t="s">
        <v>1</v>
      </c>
      <c r="F929" s="152" t="s">
        <v>1257</v>
      </c>
      <c r="H929" s="151" t="s">
        <v>1</v>
      </c>
      <c r="I929" s="153"/>
      <c r="L929" s="150"/>
      <c r="M929" s="154"/>
      <c r="T929" s="155"/>
      <c r="AT929" s="151" t="s">
        <v>143</v>
      </c>
      <c r="AU929" s="151" t="s">
        <v>90</v>
      </c>
      <c r="AV929" s="12" t="s">
        <v>88</v>
      </c>
      <c r="AW929" s="12" t="s">
        <v>36</v>
      </c>
      <c r="AX929" s="12" t="s">
        <v>80</v>
      </c>
      <c r="AY929" s="151" t="s">
        <v>130</v>
      </c>
    </row>
    <row r="930" spans="2:65" s="12" customFormat="1" ht="11.25">
      <c r="B930" s="150"/>
      <c r="D930" s="144" t="s">
        <v>143</v>
      </c>
      <c r="E930" s="151" t="s">
        <v>1</v>
      </c>
      <c r="F930" s="152" t="s">
        <v>942</v>
      </c>
      <c r="H930" s="151" t="s">
        <v>1</v>
      </c>
      <c r="I930" s="153"/>
      <c r="L930" s="150"/>
      <c r="M930" s="154"/>
      <c r="T930" s="155"/>
      <c r="AT930" s="151" t="s">
        <v>143</v>
      </c>
      <c r="AU930" s="151" t="s">
        <v>90</v>
      </c>
      <c r="AV930" s="12" t="s">
        <v>88</v>
      </c>
      <c r="AW930" s="12" t="s">
        <v>36</v>
      </c>
      <c r="AX930" s="12" t="s">
        <v>80</v>
      </c>
      <c r="AY930" s="151" t="s">
        <v>130</v>
      </c>
    </row>
    <row r="931" spans="2:65" s="13" customFormat="1" ht="11.25">
      <c r="B931" s="156"/>
      <c r="D931" s="144" t="s">
        <v>143</v>
      </c>
      <c r="E931" s="157" t="s">
        <v>1</v>
      </c>
      <c r="F931" s="158" t="s">
        <v>1320</v>
      </c>
      <c r="H931" s="159">
        <v>3</v>
      </c>
      <c r="I931" s="160"/>
      <c r="L931" s="156"/>
      <c r="M931" s="161"/>
      <c r="T931" s="162"/>
      <c r="AT931" s="157" t="s">
        <v>143</v>
      </c>
      <c r="AU931" s="157" t="s">
        <v>90</v>
      </c>
      <c r="AV931" s="13" t="s">
        <v>90</v>
      </c>
      <c r="AW931" s="13" t="s">
        <v>36</v>
      </c>
      <c r="AX931" s="13" t="s">
        <v>80</v>
      </c>
      <c r="AY931" s="157" t="s">
        <v>130</v>
      </c>
    </row>
    <row r="932" spans="2:65" s="14" customFormat="1" ht="11.25">
      <c r="B932" s="163"/>
      <c r="D932" s="144" t="s">
        <v>143</v>
      </c>
      <c r="E932" s="164" t="s">
        <v>1</v>
      </c>
      <c r="F932" s="165" t="s">
        <v>152</v>
      </c>
      <c r="H932" s="166">
        <v>3</v>
      </c>
      <c r="I932" s="167"/>
      <c r="L932" s="163"/>
      <c r="M932" s="168"/>
      <c r="T932" s="169"/>
      <c r="AT932" s="164" t="s">
        <v>143</v>
      </c>
      <c r="AU932" s="164" t="s">
        <v>90</v>
      </c>
      <c r="AV932" s="14" t="s">
        <v>137</v>
      </c>
      <c r="AW932" s="14" t="s">
        <v>36</v>
      </c>
      <c r="AX932" s="14" t="s">
        <v>88</v>
      </c>
      <c r="AY932" s="164" t="s">
        <v>130</v>
      </c>
    </row>
    <row r="933" spans="2:65" s="1" customFormat="1" ht="24.2" customHeight="1">
      <c r="B933" s="31"/>
      <c r="C933" s="170" t="s">
        <v>621</v>
      </c>
      <c r="D933" s="170" t="s">
        <v>327</v>
      </c>
      <c r="E933" s="171" t="s">
        <v>1321</v>
      </c>
      <c r="F933" s="172" t="s">
        <v>1322</v>
      </c>
      <c r="G933" s="173" t="s">
        <v>215</v>
      </c>
      <c r="H933" s="174">
        <v>2</v>
      </c>
      <c r="I933" s="175"/>
      <c r="J933" s="176">
        <f>ROUND(I933*H933,2)</f>
        <v>0</v>
      </c>
      <c r="K933" s="172" t="s">
        <v>1</v>
      </c>
      <c r="L933" s="177"/>
      <c r="M933" s="178" t="s">
        <v>1</v>
      </c>
      <c r="N933" s="179" t="s">
        <v>45</v>
      </c>
      <c r="P933" s="140">
        <f>O933*H933</f>
        <v>0</v>
      </c>
      <c r="Q933" s="140">
        <v>0.16300000000000001</v>
      </c>
      <c r="R933" s="140">
        <f>Q933*H933</f>
        <v>0.32600000000000001</v>
      </c>
      <c r="S933" s="140">
        <v>0</v>
      </c>
      <c r="T933" s="141">
        <f>S933*H933</f>
        <v>0</v>
      </c>
      <c r="AR933" s="142" t="s">
        <v>205</v>
      </c>
      <c r="AT933" s="142" t="s">
        <v>327</v>
      </c>
      <c r="AU933" s="142" t="s">
        <v>90</v>
      </c>
      <c r="AY933" s="16" t="s">
        <v>130</v>
      </c>
      <c r="BE933" s="143">
        <f>IF(N933="základní",J933,0)</f>
        <v>0</v>
      </c>
      <c r="BF933" s="143">
        <f>IF(N933="snížená",J933,0)</f>
        <v>0</v>
      </c>
      <c r="BG933" s="143">
        <f>IF(N933="zákl. přenesená",J933,0)</f>
        <v>0</v>
      </c>
      <c r="BH933" s="143">
        <f>IF(N933="sníž. přenesená",J933,0)</f>
        <v>0</v>
      </c>
      <c r="BI933" s="143">
        <f>IF(N933="nulová",J933,0)</f>
        <v>0</v>
      </c>
      <c r="BJ933" s="16" t="s">
        <v>88</v>
      </c>
      <c r="BK933" s="143">
        <f>ROUND(I933*H933,2)</f>
        <v>0</v>
      </c>
      <c r="BL933" s="16" t="s">
        <v>137</v>
      </c>
      <c r="BM933" s="142" t="s">
        <v>1323</v>
      </c>
    </row>
    <row r="934" spans="2:65" s="1" customFormat="1" ht="11.25">
      <c r="B934" s="31"/>
      <c r="D934" s="144" t="s">
        <v>139</v>
      </c>
      <c r="F934" s="145" t="s">
        <v>1322</v>
      </c>
      <c r="I934" s="146"/>
      <c r="L934" s="31"/>
      <c r="M934" s="147"/>
      <c r="T934" s="55"/>
      <c r="AT934" s="16" t="s">
        <v>139</v>
      </c>
      <c r="AU934" s="16" t="s">
        <v>90</v>
      </c>
    </row>
    <row r="935" spans="2:65" s="12" customFormat="1" ht="11.25">
      <c r="B935" s="150"/>
      <c r="D935" s="144" t="s">
        <v>143</v>
      </c>
      <c r="E935" s="151" t="s">
        <v>1</v>
      </c>
      <c r="F935" s="152" t="s">
        <v>1257</v>
      </c>
      <c r="H935" s="151" t="s">
        <v>1</v>
      </c>
      <c r="I935" s="153"/>
      <c r="L935" s="150"/>
      <c r="M935" s="154"/>
      <c r="T935" s="155"/>
      <c r="AT935" s="151" t="s">
        <v>143</v>
      </c>
      <c r="AU935" s="151" t="s">
        <v>90</v>
      </c>
      <c r="AV935" s="12" t="s">
        <v>88</v>
      </c>
      <c r="AW935" s="12" t="s">
        <v>36</v>
      </c>
      <c r="AX935" s="12" t="s">
        <v>80</v>
      </c>
      <c r="AY935" s="151" t="s">
        <v>130</v>
      </c>
    </row>
    <row r="936" spans="2:65" s="12" customFormat="1" ht="11.25">
      <c r="B936" s="150"/>
      <c r="D936" s="144" t="s">
        <v>143</v>
      </c>
      <c r="E936" s="151" t="s">
        <v>1</v>
      </c>
      <c r="F936" s="152" t="s">
        <v>942</v>
      </c>
      <c r="H936" s="151" t="s">
        <v>1</v>
      </c>
      <c r="I936" s="153"/>
      <c r="L936" s="150"/>
      <c r="M936" s="154"/>
      <c r="T936" s="155"/>
      <c r="AT936" s="151" t="s">
        <v>143</v>
      </c>
      <c r="AU936" s="151" t="s">
        <v>90</v>
      </c>
      <c r="AV936" s="12" t="s">
        <v>88</v>
      </c>
      <c r="AW936" s="12" t="s">
        <v>36</v>
      </c>
      <c r="AX936" s="12" t="s">
        <v>80</v>
      </c>
      <c r="AY936" s="151" t="s">
        <v>130</v>
      </c>
    </row>
    <row r="937" spans="2:65" s="13" customFormat="1" ht="11.25">
      <c r="B937" s="156"/>
      <c r="D937" s="144" t="s">
        <v>143</v>
      </c>
      <c r="E937" s="157" t="s">
        <v>1</v>
      </c>
      <c r="F937" s="158" t="s">
        <v>90</v>
      </c>
      <c r="H937" s="159">
        <v>2</v>
      </c>
      <c r="I937" s="160"/>
      <c r="L937" s="156"/>
      <c r="M937" s="161"/>
      <c r="T937" s="162"/>
      <c r="AT937" s="157" t="s">
        <v>143</v>
      </c>
      <c r="AU937" s="157" t="s">
        <v>90</v>
      </c>
      <c r="AV937" s="13" t="s">
        <v>90</v>
      </c>
      <c r="AW937" s="13" t="s">
        <v>36</v>
      </c>
      <c r="AX937" s="13" t="s">
        <v>80</v>
      </c>
      <c r="AY937" s="157" t="s">
        <v>130</v>
      </c>
    </row>
    <row r="938" spans="2:65" s="14" customFormat="1" ht="11.25">
      <c r="B938" s="163"/>
      <c r="D938" s="144" t="s">
        <v>143</v>
      </c>
      <c r="E938" s="164" t="s">
        <v>1</v>
      </c>
      <c r="F938" s="165" t="s">
        <v>152</v>
      </c>
      <c r="H938" s="166">
        <v>2</v>
      </c>
      <c r="I938" s="167"/>
      <c r="L938" s="163"/>
      <c r="M938" s="168"/>
      <c r="T938" s="169"/>
      <c r="AT938" s="164" t="s">
        <v>143</v>
      </c>
      <c r="AU938" s="164" t="s">
        <v>90</v>
      </c>
      <c r="AV938" s="14" t="s">
        <v>137</v>
      </c>
      <c r="AW938" s="14" t="s">
        <v>36</v>
      </c>
      <c r="AX938" s="14" t="s">
        <v>88</v>
      </c>
      <c r="AY938" s="164" t="s">
        <v>130</v>
      </c>
    </row>
    <row r="939" spans="2:65" s="1" customFormat="1" ht="24.2" customHeight="1">
      <c r="B939" s="31"/>
      <c r="C939" s="170" t="s">
        <v>628</v>
      </c>
      <c r="D939" s="170" t="s">
        <v>327</v>
      </c>
      <c r="E939" s="171" t="s">
        <v>1324</v>
      </c>
      <c r="F939" s="172" t="s">
        <v>1325</v>
      </c>
      <c r="G939" s="173" t="s">
        <v>215</v>
      </c>
      <c r="H939" s="174">
        <v>1</v>
      </c>
      <c r="I939" s="175"/>
      <c r="J939" s="176">
        <f>ROUND(I939*H939,2)</f>
        <v>0</v>
      </c>
      <c r="K939" s="172" t="s">
        <v>1</v>
      </c>
      <c r="L939" s="177"/>
      <c r="M939" s="178" t="s">
        <v>1</v>
      </c>
      <c r="N939" s="179" t="s">
        <v>45</v>
      </c>
      <c r="P939" s="140">
        <f>O939*H939</f>
        <v>0</v>
      </c>
      <c r="Q939" s="140">
        <v>0.20799999999999999</v>
      </c>
      <c r="R939" s="140">
        <f>Q939*H939</f>
        <v>0.20799999999999999</v>
      </c>
      <c r="S939" s="140">
        <v>0</v>
      </c>
      <c r="T939" s="141">
        <f>S939*H939</f>
        <v>0</v>
      </c>
      <c r="AR939" s="142" t="s">
        <v>205</v>
      </c>
      <c r="AT939" s="142" t="s">
        <v>327</v>
      </c>
      <c r="AU939" s="142" t="s">
        <v>90</v>
      </c>
      <c r="AY939" s="16" t="s">
        <v>130</v>
      </c>
      <c r="BE939" s="143">
        <f>IF(N939="základní",J939,0)</f>
        <v>0</v>
      </c>
      <c r="BF939" s="143">
        <f>IF(N939="snížená",J939,0)</f>
        <v>0</v>
      </c>
      <c r="BG939" s="143">
        <f>IF(N939="zákl. přenesená",J939,0)</f>
        <v>0</v>
      </c>
      <c r="BH939" s="143">
        <f>IF(N939="sníž. přenesená",J939,0)</f>
        <v>0</v>
      </c>
      <c r="BI939" s="143">
        <f>IF(N939="nulová",J939,0)</f>
        <v>0</v>
      </c>
      <c r="BJ939" s="16" t="s">
        <v>88</v>
      </c>
      <c r="BK939" s="143">
        <f>ROUND(I939*H939,2)</f>
        <v>0</v>
      </c>
      <c r="BL939" s="16" t="s">
        <v>137</v>
      </c>
      <c r="BM939" s="142" t="s">
        <v>1326</v>
      </c>
    </row>
    <row r="940" spans="2:65" s="1" customFormat="1" ht="11.25">
      <c r="B940" s="31"/>
      <c r="D940" s="144" t="s">
        <v>139</v>
      </c>
      <c r="F940" s="145" t="s">
        <v>1325</v>
      </c>
      <c r="I940" s="146"/>
      <c r="L940" s="31"/>
      <c r="M940" s="147"/>
      <c r="T940" s="55"/>
      <c r="AT940" s="16" t="s">
        <v>139</v>
      </c>
      <c r="AU940" s="16" t="s">
        <v>90</v>
      </c>
    </row>
    <row r="941" spans="2:65" s="12" customFormat="1" ht="11.25">
      <c r="B941" s="150"/>
      <c r="D941" s="144" t="s">
        <v>143</v>
      </c>
      <c r="E941" s="151" t="s">
        <v>1</v>
      </c>
      <c r="F941" s="152" t="s">
        <v>1257</v>
      </c>
      <c r="H941" s="151" t="s">
        <v>1</v>
      </c>
      <c r="I941" s="153"/>
      <c r="L941" s="150"/>
      <c r="M941" s="154"/>
      <c r="T941" s="155"/>
      <c r="AT941" s="151" t="s">
        <v>143</v>
      </c>
      <c r="AU941" s="151" t="s">
        <v>90</v>
      </c>
      <c r="AV941" s="12" t="s">
        <v>88</v>
      </c>
      <c r="AW941" s="12" t="s">
        <v>36</v>
      </c>
      <c r="AX941" s="12" t="s">
        <v>80</v>
      </c>
      <c r="AY941" s="151" t="s">
        <v>130</v>
      </c>
    </row>
    <row r="942" spans="2:65" s="12" customFormat="1" ht="11.25">
      <c r="B942" s="150"/>
      <c r="D942" s="144" t="s">
        <v>143</v>
      </c>
      <c r="E942" s="151" t="s">
        <v>1</v>
      </c>
      <c r="F942" s="152" t="s">
        <v>942</v>
      </c>
      <c r="H942" s="151" t="s">
        <v>1</v>
      </c>
      <c r="I942" s="153"/>
      <c r="L942" s="150"/>
      <c r="M942" s="154"/>
      <c r="T942" s="155"/>
      <c r="AT942" s="151" t="s">
        <v>143</v>
      </c>
      <c r="AU942" s="151" t="s">
        <v>90</v>
      </c>
      <c r="AV942" s="12" t="s">
        <v>88</v>
      </c>
      <c r="AW942" s="12" t="s">
        <v>36</v>
      </c>
      <c r="AX942" s="12" t="s">
        <v>80</v>
      </c>
      <c r="AY942" s="151" t="s">
        <v>130</v>
      </c>
    </row>
    <row r="943" spans="2:65" s="13" customFormat="1" ht="11.25">
      <c r="B943" s="156"/>
      <c r="D943" s="144" t="s">
        <v>143</v>
      </c>
      <c r="E943" s="157" t="s">
        <v>1</v>
      </c>
      <c r="F943" s="158" t="s">
        <v>88</v>
      </c>
      <c r="H943" s="159">
        <v>1</v>
      </c>
      <c r="I943" s="160"/>
      <c r="L943" s="156"/>
      <c r="M943" s="161"/>
      <c r="T943" s="162"/>
      <c r="AT943" s="157" t="s">
        <v>143</v>
      </c>
      <c r="AU943" s="157" t="s">
        <v>90</v>
      </c>
      <c r="AV943" s="13" t="s">
        <v>90</v>
      </c>
      <c r="AW943" s="13" t="s">
        <v>36</v>
      </c>
      <c r="AX943" s="13" t="s">
        <v>80</v>
      </c>
      <c r="AY943" s="157" t="s">
        <v>130</v>
      </c>
    </row>
    <row r="944" spans="2:65" s="14" customFormat="1" ht="11.25">
      <c r="B944" s="163"/>
      <c r="D944" s="144" t="s">
        <v>143</v>
      </c>
      <c r="E944" s="164" t="s">
        <v>1</v>
      </c>
      <c r="F944" s="165" t="s">
        <v>152</v>
      </c>
      <c r="H944" s="166">
        <v>1</v>
      </c>
      <c r="I944" s="167"/>
      <c r="L944" s="163"/>
      <c r="M944" s="168"/>
      <c r="T944" s="169"/>
      <c r="AT944" s="164" t="s">
        <v>143</v>
      </c>
      <c r="AU944" s="164" t="s">
        <v>90</v>
      </c>
      <c r="AV944" s="14" t="s">
        <v>137</v>
      </c>
      <c r="AW944" s="14" t="s">
        <v>36</v>
      </c>
      <c r="AX944" s="14" t="s">
        <v>88</v>
      </c>
      <c r="AY944" s="164" t="s">
        <v>130</v>
      </c>
    </row>
    <row r="945" spans="2:65" s="1" customFormat="1" ht="24.2" customHeight="1">
      <c r="B945" s="31"/>
      <c r="C945" s="131" t="s">
        <v>634</v>
      </c>
      <c r="D945" s="131" t="s">
        <v>132</v>
      </c>
      <c r="E945" s="132" t="s">
        <v>1327</v>
      </c>
      <c r="F945" s="133" t="s">
        <v>1328</v>
      </c>
      <c r="G945" s="134" t="s">
        <v>257</v>
      </c>
      <c r="H945" s="135">
        <v>55.39</v>
      </c>
      <c r="I945" s="136"/>
      <c r="J945" s="137">
        <f>ROUND(I945*H945,2)</f>
        <v>0</v>
      </c>
      <c r="K945" s="133" t="s">
        <v>136</v>
      </c>
      <c r="L945" s="31"/>
      <c r="M945" s="138" t="s">
        <v>1</v>
      </c>
      <c r="N945" s="139" t="s">
        <v>45</v>
      </c>
      <c r="P945" s="140">
        <f>O945*H945</f>
        <v>0</v>
      </c>
      <c r="Q945" s="140">
        <v>0</v>
      </c>
      <c r="R945" s="140">
        <f>Q945*H945</f>
        <v>0</v>
      </c>
      <c r="S945" s="140">
        <v>1.76</v>
      </c>
      <c r="T945" s="141">
        <f>S945*H945</f>
        <v>97.486400000000003</v>
      </c>
      <c r="AR945" s="142" t="s">
        <v>137</v>
      </c>
      <c r="AT945" s="142" t="s">
        <v>132</v>
      </c>
      <c r="AU945" s="142" t="s">
        <v>90</v>
      </c>
      <c r="AY945" s="16" t="s">
        <v>130</v>
      </c>
      <c r="BE945" s="143">
        <f>IF(N945="základní",J945,0)</f>
        <v>0</v>
      </c>
      <c r="BF945" s="143">
        <f>IF(N945="snížená",J945,0)</f>
        <v>0</v>
      </c>
      <c r="BG945" s="143">
        <f>IF(N945="zákl. přenesená",J945,0)</f>
        <v>0</v>
      </c>
      <c r="BH945" s="143">
        <f>IF(N945="sníž. přenesená",J945,0)</f>
        <v>0</v>
      </c>
      <c r="BI945" s="143">
        <f>IF(N945="nulová",J945,0)</f>
        <v>0</v>
      </c>
      <c r="BJ945" s="16" t="s">
        <v>88</v>
      </c>
      <c r="BK945" s="143">
        <f>ROUND(I945*H945,2)</f>
        <v>0</v>
      </c>
      <c r="BL945" s="16" t="s">
        <v>137</v>
      </c>
      <c r="BM945" s="142" t="s">
        <v>1329</v>
      </c>
    </row>
    <row r="946" spans="2:65" s="1" customFormat="1" ht="19.5">
      <c r="B946" s="31"/>
      <c r="D946" s="144" t="s">
        <v>139</v>
      </c>
      <c r="F946" s="145" t="s">
        <v>1330</v>
      </c>
      <c r="I946" s="146"/>
      <c r="L946" s="31"/>
      <c r="M946" s="147"/>
      <c r="T946" s="55"/>
      <c r="AT946" s="16" t="s">
        <v>139</v>
      </c>
      <c r="AU946" s="16" t="s">
        <v>90</v>
      </c>
    </row>
    <row r="947" spans="2:65" s="1" customFormat="1" ht="11.25">
      <c r="B947" s="31"/>
      <c r="D947" s="148" t="s">
        <v>141</v>
      </c>
      <c r="F947" s="149" t="s">
        <v>1331</v>
      </c>
      <c r="I947" s="146"/>
      <c r="L947" s="31"/>
      <c r="M947" s="147"/>
      <c r="T947" s="55"/>
      <c r="AT947" s="16" t="s">
        <v>141</v>
      </c>
      <c r="AU947" s="16" t="s">
        <v>90</v>
      </c>
    </row>
    <row r="948" spans="2:65" s="12" customFormat="1" ht="11.25">
      <c r="B948" s="150"/>
      <c r="D948" s="144" t="s">
        <v>143</v>
      </c>
      <c r="E948" s="151" t="s">
        <v>1</v>
      </c>
      <c r="F948" s="152" t="s">
        <v>786</v>
      </c>
      <c r="H948" s="151" t="s">
        <v>1</v>
      </c>
      <c r="I948" s="153"/>
      <c r="L948" s="150"/>
      <c r="M948" s="154"/>
      <c r="T948" s="155"/>
      <c r="AT948" s="151" t="s">
        <v>143</v>
      </c>
      <c r="AU948" s="151" t="s">
        <v>90</v>
      </c>
      <c r="AV948" s="12" t="s">
        <v>88</v>
      </c>
      <c r="AW948" s="12" t="s">
        <v>36</v>
      </c>
      <c r="AX948" s="12" t="s">
        <v>80</v>
      </c>
      <c r="AY948" s="151" t="s">
        <v>130</v>
      </c>
    </row>
    <row r="949" spans="2:65" s="12" customFormat="1" ht="11.25">
      <c r="B949" s="150"/>
      <c r="D949" s="144" t="s">
        <v>143</v>
      </c>
      <c r="E949" s="151" t="s">
        <v>1</v>
      </c>
      <c r="F949" s="152" t="s">
        <v>1332</v>
      </c>
      <c r="H949" s="151" t="s">
        <v>1</v>
      </c>
      <c r="I949" s="153"/>
      <c r="L949" s="150"/>
      <c r="M949" s="154"/>
      <c r="T949" s="155"/>
      <c r="AT949" s="151" t="s">
        <v>143</v>
      </c>
      <c r="AU949" s="151" t="s">
        <v>90</v>
      </c>
      <c r="AV949" s="12" t="s">
        <v>88</v>
      </c>
      <c r="AW949" s="12" t="s">
        <v>36</v>
      </c>
      <c r="AX949" s="12" t="s">
        <v>80</v>
      </c>
      <c r="AY949" s="151" t="s">
        <v>130</v>
      </c>
    </row>
    <row r="950" spans="2:65" s="13" customFormat="1" ht="11.25">
      <c r="B950" s="156"/>
      <c r="D950" s="144" t="s">
        <v>143</v>
      </c>
      <c r="E950" s="157" t="s">
        <v>1</v>
      </c>
      <c r="F950" s="158" t="s">
        <v>1333</v>
      </c>
      <c r="H950" s="159">
        <v>55.39</v>
      </c>
      <c r="I950" s="160"/>
      <c r="L950" s="156"/>
      <c r="M950" s="161"/>
      <c r="T950" s="162"/>
      <c r="AT950" s="157" t="s">
        <v>143</v>
      </c>
      <c r="AU950" s="157" t="s">
        <v>90</v>
      </c>
      <c r="AV950" s="13" t="s">
        <v>90</v>
      </c>
      <c r="AW950" s="13" t="s">
        <v>36</v>
      </c>
      <c r="AX950" s="13" t="s">
        <v>88</v>
      </c>
      <c r="AY950" s="157" t="s">
        <v>130</v>
      </c>
    </row>
    <row r="951" spans="2:65" s="1" customFormat="1" ht="24.2" customHeight="1">
      <c r="B951" s="31"/>
      <c r="C951" s="131" t="s">
        <v>640</v>
      </c>
      <c r="D951" s="131" t="s">
        <v>132</v>
      </c>
      <c r="E951" s="132" t="s">
        <v>1334</v>
      </c>
      <c r="F951" s="133" t="s">
        <v>1335</v>
      </c>
      <c r="G951" s="134" t="s">
        <v>1336</v>
      </c>
      <c r="H951" s="135">
        <v>6</v>
      </c>
      <c r="I951" s="136"/>
      <c r="J951" s="137">
        <f>ROUND(I951*H951,2)</f>
        <v>0</v>
      </c>
      <c r="K951" s="133" t="s">
        <v>136</v>
      </c>
      <c r="L951" s="31"/>
      <c r="M951" s="138" t="s">
        <v>1</v>
      </c>
      <c r="N951" s="139" t="s">
        <v>45</v>
      </c>
      <c r="P951" s="140">
        <f>O951*H951</f>
        <v>0</v>
      </c>
      <c r="Q951" s="140">
        <v>3.1E-4</v>
      </c>
      <c r="R951" s="140">
        <f>Q951*H951</f>
        <v>1.8600000000000001E-3</v>
      </c>
      <c r="S951" s="140">
        <v>0</v>
      </c>
      <c r="T951" s="141">
        <f>S951*H951</f>
        <v>0</v>
      </c>
      <c r="AR951" s="142" t="s">
        <v>137</v>
      </c>
      <c r="AT951" s="142" t="s">
        <v>132</v>
      </c>
      <c r="AU951" s="142" t="s">
        <v>90</v>
      </c>
      <c r="AY951" s="16" t="s">
        <v>130</v>
      </c>
      <c r="BE951" s="143">
        <f>IF(N951="základní",J951,0)</f>
        <v>0</v>
      </c>
      <c r="BF951" s="143">
        <f>IF(N951="snížená",J951,0)</f>
        <v>0</v>
      </c>
      <c r="BG951" s="143">
        <f>IF(N951="zákl. přenesená",J951,0)</f>
        <v>0</v>
      </c>
      <c r="BH951" s="143">
        <f>IF(N951="sníž. přenesená",J951,0)</f>
        <v>0</v>
      </c>
      <c r="BI951" s="143">
        <f>IF(N951="nulová",J951,0)</f>
        <v>0</v>
      </c>
      <c r="BJ951" s="16" t="s">
        <v>88</v>
      </c>
      <c r="BK951" s="143">
        <f>ROUND(I951*H951,2)</f>
        <v>0</v>
      </c>
      <c r="BL951" s="16" t="s">
        <v>137</v>
      </c>
      <c r="BM951" s="142" t="s">
        <v>1337</v>
      </c>
    </row>
    <row r="952" spans="2:65" s="1" customFormat="1" ht="11.25">
      <c r="B952" s="31"/>
      <c r="D952" s="144" t="s">
        <v>139</v>
      </c>
      <c r="F952" s="145" t="s">
        <v>1338</v>
      </c>
      <c r="I952" s="146"/>
      <c r="L952" s="31"/>
      <c r="M952" s="147"/>
      <c r="T952" s="55"/>
      <c r="AT952" s="16" t="s">
        <v>139</v>
      </c>
      <c r="AU952" s="16" t="s">
        <v>90</v>
      </c>
    </row>
    <row r="953" spans="2:65" s="1" customFormat="1" ht="11.25">
      <c r="B953" s="31"/>
      <c r="D953" s="148" t="s">
        <v>141</v>
      </c>
      <c r="F953" s="149" t="s">
        <v>1339</v>
      </c>
      <c r="I953" s="146"/>
      <c r="L953" s="31"/>
      <c r="M953" s="147"/>
      <c r="T953" s="55"/>
      <c r="AT953" s="16" t="s">
        <v>141</v>
      </c>
      <c r="AU953" s="16" t="s">
        <v>90</v>
      </c>
    </row>
    <row r="954" spans="2:65" s="12" customFormat="1" ht="11.25">
      <c r="B954" s="150"/>
      <c r="D954" s="144" t="s">
        <v>143</v>
      </c>
      <c r="E954" s="151" t="s">
        <v>1</v>
      </c>
      <c r="F954" s="152" t="s">
        <v>174</v>
      </c>
      <c r="H954" s="151" t="s">
        <v>1</v>
      </c>
      <c r="I954" s="153"/>
      <c r="L954" s="150"/>
      <c r="M954" s="154"/>
      <c r="T954" s="155"/>
      <c r="AT954" s="151" t="s">
        <v>143</v>
      </c>
      <c r="AU954" s="151" t="s">
        <v>90</v>
      </c>
      <c r="AV954" s="12" t="s">
        <v>88</v>
      </c>
      <c r="AW954" s="12" t="s">
        <v>36</v>
      </c>
      <c r="AX954" s="12" t="s">
        <v>80</v>
      </c>
      <c r="AY954" s="151" t="s">
        <v>130</v>
      </c>
    </row>
    <row r="955" spans="2:65" s="12" customFormat="1" ht="11.25">
      <c r="B955" s="150"/>
      <c r="D955" s="144" t="s">
        <v>143</v>
      </c>
      <c r="E955" s="151" t="s">
        <v>1</v>
      </c>
      <c r="F955" s="152" t="s">
        <v>944</v>
      </c>
      <c r="H955" s="151" t="s">
        <v>1</v>
      </c>
      <c r="I955" s="153"/>
      <c r="L955" s="150"/>
      <c r="M955" s="154"/>
      <c r="T955" s="155"/>
      <c r="AT955" s="151" t="s">
        <v>143</v>
      </c>
      <c r="AU955" s="151" t="s">
        <v>90</v>
      </c>
      <c r="AV955" s="12" t="s">
        <v>88</v>
      </c>
      <c r="AW955" s="12" t="s">
        <v>36</v>
      </c>
      <c r="AX955" s="12" t="s">
        <v>80</v>
      </c>
      <c r="AY955" s="151" t="s">
        <v>130</v>
      </c>
    </row>
    <row r="956" spans="2:65" s="13" customFormat="1" ht="11.25">
      <c r="B956" s="156"/>
      <c r="D956" s="144" t="s">
        <v>143</v>
      </c>
      <c r="E956" s="157" t="s">
        <v>1</v>
      </c>
      <c r="F956" s="158" t="s">
        <v>90</v>
      </c>
      <c r="H956" s="159">
        <v>2</v>
      </c>
      <c r="I956" s="160"/>
      <c r="L956" s="156"/>
      <c r="M956" s="161"/>
      <c r="T956" s="162"/>
      <c r="AT956" s="157" t="s">
        <v>143</v>
      </c>
      <c r="AU956" s="157" t="s">
        <v>90</v>
      </c>
      <c r="AV956" s="13" t="s">
        <v>90</v>
      </c>
      <c r="AW956" s="13" t="s">
        <v>36</v>
      </c>
      <c r="AX956" s="13" t="s">
        <v>80</v>
      </c>
      <c r="AY956" s="157" t="s">
        <v>130</v>
      </c>
    </row>
    <row r="957" spans="2:65" s="12" customFormat="1" ht="11.25">
      <c r="B957" s="150"/>
      <c r="D957" s="144" t="s">
        <v>143</v>
      </c>
      <c r="E957" s="151" t="s">
        <v>1</v>
      </c>
      <c r="F957" s="152" t="s">
        <v>946</v>
      </c>
      <c r="H957" s="151" t="s">
        <v>1</v>
      </c>
      <c r="I957" s="153"/>
      <c r="L957" s="150"/>
      <c r="M957" s="154"/>
      <c r="T957" s="155"/>
      <c r="AT957" s="151" t="s">
        <v>143</v>
      </c>
      <c r="AU957" s="151" t="s">
        <v>90</v>
      </c>
      <c r="AV957" s="12" t="s">
        <v>88</v>
      </c>
      <c r="AW957" s="12" t="s">
        <v>36</v>
      </c>
      <c r="AX957" s="12" t="s">
        <v>80</v>
      </c>
      <c r="AY957" s="151" t="s">
        <v>130</v>
      </c>
    </row>
    <row r="958" spans="2:65" s="13" customFormat="1" ht="11.25">
      <c r="B958" s="156"/>
      <c r="D958" s="144" t="s">
        <v>143</v>
      </c>
      <c r="E958" s="157" t="s">
        <v>1</v>
      </c>
      <c r="F958" s="158" t="s">
        <v>159</v>
      </c>
      <c r="H958" s="159">
        <v>3</v>
      </c>
      <c r="I958" s="160"/>
      <c r="L958" s="156"/>
      <c r="M958" s="161"/>
      <c r="T958" s="162"/>
      <c r="AT958" s="157" t="s">
        <v>143</v>
      </c>
      <c r="AU958" s="157" t="s">
        <v>90</v>
      </c>
      <c r="AV958" s="13" t="s">
        <v>90</v>
      </c>
      <c r="AW958" s="13" t="s">
        <v>36</v>
      </c>
      <c r="AX958" s="13" t="s">
        <v>80</v>
      </c>
      <c r="AY958" s="157" t="s">
        <v>130</v>
      </c>
    </row>
    <row r="959" spans="2:65" s="12" customFormat="1" ht="11.25">
      <c r="B959" s="150"/>
      <c r="D959" s="144" t="s">
        <v>143</v>
      </c>
      <c r="E959" s="151" t="s">
        <v>1</v>
      </c>
      <c r="F959" s="152" t="s">
        <v>948</v>
      </c>
      <c r="H959" s="151" t="s">
        <v>1</v>
      </c>
      <c r="I959" s="153"/>
      <c r="L959" s="150"/>
      <c r="M959" s="154"/>
      <c r="T959" s="155"/>
      <c r="AT959" s="151" t="s">
        <v>143</v>
      </c>
      <c r="AU959" s="151" t="s">
        <v>90</v>
      </c>
      <c r="AV959" s="12" t="s">
        <v>88</v>
      </c>
      <c r="AW959" s="12" t="s">
        <v>36</v>
      </c>
      <c r="AX959" s="12" t="s">
        <v>80</v>
      </c>
      <c r="AY959" s="151" t="s">
        <v>130</v>
      </c>
    </row>
    <row r="960" spans="2:65" s="13" customFormat="1" ht="11.25">
      <c r="B960" s="156"/>
      <c r="D960" s="144" t="s">
        <v>143</v>
      </c>
      <c r="E960" s="157" t="s">
        <v>1</v>
      </c>
      <c r="F960" s="158" t="s">
        <v>88</v>
      </c>
      <c r="H960" s="159">
        <v>1</v>
      </c>
      <c r="I960" s="160"/>
      <c r="L960" s="156"/>
      <c r="M960" s="161"/>
      <c r="T960" s="162"/>
      <c r="AT960" s="157" t="s">
        <v>143</v>
      </c>
      <c r="AU960" s="157" t="s">
        <v>90</v>
      </c>
      <c r="AV960" s="13" t="s">
        <v>90</v>
      </c>
      <c r="AW960" s="13" t="s">
        <v>36</v>
      </c>
      <c r="AX960" s="13" t="s">
        <v>80</v>
      </c>
      <c r="AY960" s="157" t="s">
        <v>130</v>
      </c>
    </row>
    <row r="961" spans="2:65" s="14" customFormat="1" ht="11.25">
      <c r="B961" s="163"/>
      <c r="D961" s="144" t="s">
        <v>143</v>
      </c>
      <c r="E961" s="164" t="s">
        <v>1</v>
      </c>
      <c r="F961" s="165" t="s">
        <v>152</v>
      </c>
      <c r="H961" s="166">
        <v>6</v>
      </c>
      <c r="I961" s="167"/>
      <c r="L961" s="163"/>
      <c r="M961" s="168"/>
      <c r="T961" s="169"/>
      <c r="AT961" s="164" t="s">
        <v>143</v>
      </c>
      <c r="AU961" s="164" t="s">
        <v>90</v>
      </c>
      <c r="AV961" s="14" t="s">
        <v>137</v>
      </c>
      <c r="AW961" s="14" t="s">
        <v>36</v>
      </c>
      <c r="AX961" s="14" t="s">
        <v>88</v>
      </c>
      <c r="AY961" s="164" t="s">
        <v>130</v>
      </c>
    </row>
    <row r="962" spans="2:65" s="1" customFormat="1" ht="24.2" customHeight="1">
      <c r="B962" s="31"/>
      <c r="C962" s="131" t="s">
        <v>646</v>
      </c>
      <c r="D962" s="131" t="s">
        <v>132</v>
      </c>
      <c r="E962" s="132" t="s">
        <v>1340</v>
      </c>
      <c r="F962" s="133" t="s">
        <v>1341</v>
      </c>
      <c r="G962" s="134" t="s">
        <v>1336</v>
      </c>
      <c r="H962" s="135">
        <v>3</v>
      </c>
      <c r="I962" s="136"/>
      <c r="J962" s="137">
        <f>ROUND(I962*H962,2)</f>
        <v>0</v>
      </c>
      <c r="K962" s="133" t="s">
        <v>136</v>
      </c>
      <c r="L962" s="31"/>
      <c r="M962" s="138" t="s">
        <v>1</v>
      </c>
      <c r="N962" s="139" t="s">
        <v>45</v>
      </c>
      <c r="P962" s="140">
        <f>O962*H962</f>
        <v>0</v>
      </c>
      <c r="Q962" s="140">
        <v>5.0000000000000001E-4</v>
      </c>
      <c r="R962" s="140">
        <f>Q962*H962</f>
        <v>1.5E-3</v>
      </c>
      <c r="S962" s="140">
        <v>0</v>
      </c>
      <c r="T962" s="141">
        <f>S962*H962</f>
        <v>0</v>
      </c>
      <c r="AR962" s="142" t="s">
        <v>137</v>
      </c>
      <c r="AT962" s="142" t="s">
        <v>132</v>
      </c>
      <c r="AU962" s="142" t="s">
        <v>90</v>
      </c>
      <c r="AY962" s="16" t="s">
        <v>130</v>
      </c>
      <c r="BE962" s="143">
        <f>IF(N962="základní",J962,0)</f>
        <v>0</v>
      </c>
      <c r="BF962" s="143">
        <f>IF(N962="snížená",J962,0)</f>
        <v>0</v>
      </c>
      <c r="BG962" s="143">
        <f>IF(N962="zákl. přenesená",J962,0)</f>
        <v>0</v>
      </c>
      <c r="BH962" s="143">
        <f>IF(N962="sníž. přenesená",J962,0)</f>
        <v>0</v>
      </c>
      <c r="BI962" s="143">
        <f>IF(N962="nulová",J962,0)</f>
        <v>0</v>
      </c>
      <c r="BJ962" s="16" t="s">
        <v>88</v>
      </c>
      <c r="BK962" s="143">
        <f>ROUND(I962*H962,2)</f>
        <v>0</v>
      </c>
      <c r="BL962" s="16" t="s">
        <v>137</v>
      </c>
      <c r="BM962" s="142" t="s">
        <v>1342</v>
      </c>
    </row>
    <row r="963" spans="2:65" s="1" customFormat="1" ht="11.25">
      <c r="B963" s="31"/>
      <c r="D963" s="144" t="s">
        <v>139</v>
      </c>
      <c r="F963" s="145" t="s">
        <v>1343</v>
      </c>
      <c r="I963" s="146"/>
      <c r="L963" s="31"/>
      <c r="M963" s="147"/>
      <c r="T963" s="55"/>
      <c r="AT963" s="16" t="s">
        <v>139</v>
      </c>
      <c r="AU963" s="16" t="s">
        <v>90</v>
      </c>
    </row>
    <row r="964" spans="2:65" s="1" customFormat="1" ht="11.25">
      <c r="B964" s="31"/>
      <c r="D964" s="148" t="s">
        <v>141</v>
      </c>
      <c r="F964" s="149" t="s">
        <v>1344</v>
      </c>
      <c r="I964" s="146"/>
      <c r="L964" s="31"/>
      <c r="M964" s="147"/>
      <c r="T964" s="55"/>
      <c r="AT964" s="16" t="s">
        <v>141</v>
      </c>
      <c r="AU964" s="16" t="s">
        <v>90</v>
      </c>
    </row>
    <row r="965" spans="2:65" s="12" customFormat="1" ht="11.25">
      <c r="B965" s="150"/>
      <c r="D965" s="144" t="s">
        <v>143</v>
      </c>
      <c r="E965" s="151" t="s">
        <v>1</v>
      </c>
      <c r="F965" s="152" t="s">
        <v>174</v>
      </c>
      <c r="H965" s="151" t="s">
        <v>1</v>
      </c>
      <c r="I965" s="153"/>
      <c r="L965" s="150"/>
      <c r="M965" s="154"/>
      <c r="T965" s="155"/>
      <c r="AT965" s="151" t="s">
        <v>143</v>
      </c>
      <c r="AU965" s="151" t="s">
        <v>90</v>
      </c>
      <c r="AV965" s="12" t="s">
        <v>88</v>
      </c>
      <c r="AW965" s="12" t="s">
        <v>36</v>
      </c>
      <c r="AX965" s="12" t="s">
        <v>80</v>
      </c>
      <c r="AY965" s="151" t="s">
        <v>130</v>
      </c>
    </row>
    <row r="966" spans="2:65" s="12" customFormat="1" ht="11.25">
      <c r="B966" s="150"/>
      <c r="D966" s="144" t="s">
        <v>143</v>
      </c>
      <c r="E966" s="151" t="s">
        <v>1</v>
      </c>
      <c r="F966" s="152" t="s">
        <v>942</v>
      </c>
      <c r="H966" s="151" t="s">
        <v>1</v>
      </c>
      <c r="I966" s="153"/>
      <c r="L966" s="150"/>
      <c r="M966" s="154"/>
      <c r="T966" s="155"/>
      <c r="AT966" s="151" t="s">
        <v>143</v>
      </c>
      <c r="AU966" s="151" t="s">
        <v>90</v>
      </c>
      <c r="AV966" s="12" t="s">
        <v>88</v>
      </c>
      <c r="AW966" s="12" t="s">
        <v>36</v>
      </c>
      <c r="AX966" s="12" t="s">
        <v>80</v>
      </c>
      <c r="AY966" s="151" t="s">
        <v>130</v>
      </c>
    </row>
    <row r="967" spans="2:65" s="13" customFormat="1" ht="11.25">
      <c r="B967" s="156"/>
      <c r="D967" s="144" t="s">
        <v>143</v>
      </c>
      <c r="E967" s="157" t="s">
        <v>1</v>
      </c>
      <c r="F967" s="158" t="s">
        <v>159</v>
      </c>
      <c r="H967" s="159">
        <v>3</v>
      </c>
      <c r="I967" s="160"/>
      <c r="L967" s="156"/>
      <c r="M967" s="161"/>
      <c r="T967" s="162"/>
      <c r="AT967" s="157" t="s">
        <v>143</v>
      </c>
      <c r="AU967" s="157" t="s">
        <v>90</v>
      </c>
      <c r="AV967" s="13" t="s">
        <v>90</v>
      </c>
      <c r="AW967" s="13" t="s">
        <v>36</v>
      </c>
      <c r="AX967" s="13" t="s">
        <v>88</v>
      </c>
      <c r="AY967" s="157" t="s">
        <v>130</v>
      </c>
    </row>
    <row r="968" spans="2:65" s="1" customFormat="1" ht="33" customHeight="1">
      <c r="B968" s="31"/>
      <c r="C968" s="131" t="s">
        <v>650</v>
      </c>
      <c r="D968" s="131" t="s">
        <v>132</v>
      </c>
      <c r="E968" s="132" t="s">
        <v>1345</v>
      </c>
      <c r="F968" s="133" t="s">
        <v>1346</v>
      </c>
      <c r="G968" s="134" t="s">
        <v>215</v>
      </c>
      <c r="H968" s="135">
        <v>7</v>
      </c>
      <c r="I968" s="136"/>
      <c r="J968" s="137">
        <f>ROUND(I968*H968,2)</f>
        <v>0</v>
      </c>
      <c r="K968" s="133" t="s">
        <v>136</v>
      </c>
      <c r="L968" s="31"/>
      <c r="M968" s="138" t="s">
        <v>1</v>
      </c>
      <c r="N968" s="139" t="s">
        <v>45</v>
      </c>
      <c r="P968" s="140">
        <f>O968*H968</f>
        <v>0</v>
      </c>
      <c r="Q968" s="140">
        <v>2.1158700000000001</v>
      </c>
      <c r="R968" s="140">
        <f>Q968*H968</f>
        <v>14.81109</v>
      </c>
      <c r="S968" s="140">
        <v>0</v>
      </c>
      <c r="T968" s="141">
        <f>S968*H968</f>
        <v>0</v>
      </c>
      <c r="AR968" s="142" t="s">
        <v>137</v>
      </c>
      <c r="AT968" s="142" t="s">
        <v>132</v>
      </c>
      <c r="AU968" s="142" t="s">
        <v>90</v>
      </c>
      <c r="AY968" s="16" t="s">
        <v>130</v>
      </c>
      <c r="BE968" s="143">
        <f>IF(N968="základní",J968,0)</f>
        <v>0</v>
      </c>
      <c r="BF968" s="143">
        <f>IF(N968="snížená",J968,0)</f>
        <v>0</v>
      </c>
      <c r="BG968" s="143">
        <f>IF(N968="zákl. přenesená",J968,0)</f>
        <v>0</v>
      </c>
      <c r="BH968" s="143">
        <f>IF(N968="sníž. přenesená",J968,0)</f>
        <v>0</v>
      </c>
      <c r="BI968" s="143">
        <f>IF(N968="nulová",J968,0)</f>
        <v>0</v>
      </c>
      <c r="BJ968" s="16" t="s">
        <v>88</v>
      </c>
      <c r="BK968" s="143">
        <f>ROUND(I968*H968,2)</f>
        <v>0</v>
      </c>
      <c r="BL968" s="16" t="s">
        <v>137</v>
      </c>
      <c r="BM968" s="142" t="s">
        <v>1347</v>
      </c>
    </row>
    <row r="969" spans="2:65" s="1" customFormat="1" ht="29.25">
      <c r="B969" s="31"/>
      <c r="D969" s="144" t="s">
        <v>139</v>
      </c>
      <c r="F969" s="145" t="s">
        <v>1348</v>
      </c>
      <c r="I969" s="146"/>
      <c r="L969" s="31"/>
      <c r="M969" s="147"/>
      <c r="T969" s="55"/>
      <c r="AT969" s="16" t="s">
        <v>139</v>
      </c>
      <c r="AU969" s="16" t="s">
        <v>90</v>
      </c>
    </row>
    <row r="970" spans="2:65" s="1" customFormat="1" ht="11.25">
      <c r="B970" s="31"/>
      <c r="D970" s="148" t="s">
        <v>141</v>
      </c>
      <c r="F970" s="149" t="s">
        <v>1349</v>
      </c>
      <c r="I970" s="146"/>
      <c r="L970" s="31"/>
      <c r="M970" s="147"/>
      <c r="T970" s="55"/>
      <c r="AT970" s="16" t="s">
        <v>141</v>
      </c>
      <c r="AU970" s="16" t="s">
        <v>90</v>
      </c>
    </row>
    <row r="971" spans="2:65" s="12" customFormat="1" ht="11.25">
      <c r="B971" s="150"/>
      <c r="D971" s="144" t="s">
        <v>143</v>
      </c>
      <c r="E971" s="151" t="s">
        <v>1</v>
      </c>
      <c r="F971" s="152" t="s">
        <v>174</v>
      </c>
      <c r="H971" s="151" t="s">
        <v>1</v>
      </c>
      <c r="I971" s="153"/>
      <c r="L971" s="150"/>
      <c r="M971" s="154"/>
      <c r="T971" s="155"/>
      <c r="AT971" s="151" t="s">
        <v>143</v>
      </c>
      <c r="AU971" s="151" t="s">
        <v>90</v>
      </c>
      <c r="AV971" s="12" t="s">
        <v>88</v>
      </c>
      <c r="AW971" s="12" t="s">
        <v>36</v>
      </c>
      <c r="AX971" s="12" t="s">
        <v>80</v>
      </c>
      <c r="AY971" s="151" t="s">
        <v>130</v>
      </c>
    </row>
    <row r="972" spans="2:65" s="12" customFormat="1" ht="11.25">
      <c r="B972" s="150"/>
      <c r="D972" s="144" t="s">
        <v>143</v>
      </c>
      <c r="E972" s="151" t="s">
        <v>1</v>
      </c>
      <c r="F972" s="152" t="s">
        <v>944</v>
      </c>
      <c r="H972" s="151" t="s">
        <v>1</v>
      </c>
      <c r="I972" s="153"/>
      <c r="L972" s="150"/>
      <c r="M972" s="154"/>
      <c r="T972" s="155"/>
      <c r="AT972" s="151" t="s">
        <v>143</v>
      </c>
      <c r="AU972" s="151" t="s">
        <v>90</v>
      </c>
      <c r="AV972" s="12" t="s">
        <v>88</v>
      </c>
      <c r="AW972" s="12" t="s">
        <v>36</v>
      </c>
      <c r="AX972" s="12" t="s">
        <v>80</v>
      </c>
      <c r="AY972" s="151" t="s">
        <v>130</v>
      </c>
    </row>
    <row r="973" spans="2:65" s="13" customFormat="1" ht="11.25">
      <c r="B973" s="156"/>
      <c r="D973" s="144" t="s">
        <v>143</v>
      </c>
      <c r="E973" s="157" t="s">
        <v>1</v>
      </c>
      <c r="F973" s="158" t="s">
        <v>90</v>
      </c>
      <c r="H973" s="159">
        <v>2</v>
      </c>
      <c r="I973" s="160"/>
      <c r="L973" s="156"/>
      <c r="M973" s="161"/>
      <c r="T973" s="162"/>
      <c r="AT973" s="157" t="s">
        <v>143</v>
      </c>
      <c r="AU973" s="157" t="s">
        <v>90</v>
      </c>
      <c r="AV973" s="13" t="s">
        <v>90</v>
      </c>
      <c r="AW973" s="13" t="s">
        <v>36</v>
      </c>
      <c r="AX973" s="13" t="s">
        <v>80</v>
      </c>
      <c r="AY973" s="157" t="s">
        <v>130</v>
      </c>
    </row>
    <row r="974" spans="2:65" s="12" customFormat="1" ht="11.25">
      <c r="B974" s="150"/>
      <c r="D974" s="144" t="s">
        <v>143</v>
      </c>
      <c r="E974" s="151" t="s">
        <v>1</v>
      </c>
      <c r="F974" s="152" t="s">
        <v>946</v>
      </c>
      <c r="H974" s="151" t="s">
        <v>1</v>
      </c>
      <c r="I974" s="153"/>
      <c r="L974" s="150"/>
      <c r="M974" s="154"/>
      <c r="T974" s="155"/>
      <c r="AT974" s="151" t="s">
        <v>143</v>
      </c>
      <c r="AU974" s="151" t="s">
        <v>90</v>
      </c>
      <c r="AV974" s="12" t="s">
        <v>88</v>
      </c>
      <c r="AW974" s="12" t="s">
        <v>36</v>
      </c>
      <c r="AX974" s="12" t="s">
        <v>80</v>
      </c>
      <c r="AY974" s="151" t="s">
        <v>130</v>
      </c>
    </row>
    <row r="975" spans="2:65" s="13" customFormat="1" ht="11.25">
      <c r="B975" s="156"/>
      <c r="D975" s="144" t="s">
        <v>143</v>
      </c>
      <c r="E975" s="157" t="s">
        <v>1</v>
      </c>
      <c r="F975" s="158" t="s">
        <v>137</v>
      </c>
      <c r="H975" s="159">
        <v>4</v>
      </c>
      <c r="I975" s="160"/>
      <c r="L975" s="156"/>
      <c r="M975" s="161"/>
      <c r="T975" s="162"/>
      <c r="AT975" s="157" t="s">
        <v>143</v>
      </c>
      <c r="AU975" s="157" t="s">
        <v>90</v>
      </c>
      <c r="AV975" s="13" t="s">
        <v>90</v>
      </c>
      <c r="AW975" s="13" t="s">
        <v>36</v>
      </c>
      <c r="AX975" s="13" t="s">
        <v>80</v>
      </c>
      <c r="AY975" s="157" t="s">
        <v>130</v>
      </c>
    </row>
    <row r="976" spans="2:65" s="12" customFormat="1" ht="11.25">
      <c r="B976" s="150"/>
      <c r="D976" s="144" t="s">
        <v>143</v>
      </c>
      <c r="E976" s="151" t="s">
        <v>1</v>
      </c>
      <c r="F976" s="152" t="s">
        <v>948</v>
      </c>
      <c r="H976" s="151" t="s">
        <v>1</v>
      </c>
      <c r="I976" s="153"/>
      <c r="L976" s="150"/>
      <c r="M976" s="154"/>
      <c r="T976" s="155"/>
      <c r="AT976" s="151" t="s">
        <v>143</v>
      </c>
      <c r="AU976" s="151" t="s">
        <v>90</v>
      </c>
      <c r="AV976" s="12" t="s">
        <v>88</v>
      </c>
      <c r="AW976" s="12" t="s">
        <v>36</v>
      </c>
      <c r="AX976" s="12" t="s">
        <v>80</v>
      </c>
      <c r="AY976" s="151" t="s">
        <v>130</v>
      </c>
    </row>
    <row r="977" spans="2:65" s="13" customFormat="1" ht="11.25">
      <c r="B977" s="156"/>
      <c r="D977" s="144" t="s">
        <v>143</v>
      </c>
      <c r="E977" s="157" t="s">
        <v>1</v>
      </c>
      <c r="F977" s="158" t="s">
        <v>88</v>
      </c>
      <c r="H977" s="159">
        <v>1</v>
      </c>
      <c r="I977" s="160"/>
      <c r="L977" s="156"/>
      <c r="M977" s="161"/>
      <c r="T977" s="162"/>
      <c r="AT977" s="157" t="s">
        <v>143</v>
      </c>
      <c r="AU977" s="157" t="s">
        <v>90</v>
      </c>
      <c r="AV977" s="13" t="s">
        <v>90</v>
      </c>
      <c r="AW977" s="13" t="s">
        <v>36</v>
      </c>
      <c r="AX977" s="13" t="s">
        <v>80</v>
      </c>
      <c r="AY977" s="157" t="s">
        <v>130</v>
      </c>
    </row>
    <row r="978" spans="2:65" s="14" customFormat="1" ht="11.25">
      <c r="B978" s="163"/>
      <c r="D978" s="144" t="s">
        <v>143</v>
      </c>
      <c r="E978" s="164" t="s">
        <v>1</v>
      </c>
      <c r="F978" s="165" t="s">
        <v>152</v>
      </c>
      <c r="H978" s="166">
        <v>7</v>
      </c>
      <c r="I978" s="167"/>
      <c r="L978" s="163"/>
      <c r="M978" s="168"/>
      <c r="T978" s="169"/>
      <c r="AT978" s="164" t="s">
        <v>143</v>
      </c>
      <c r="AU978" s="164" t="s">
        <v>90</v>
      </c>
      <c r="AV978" s="14" t="s">
        <v>137</v>
      </c>
      <c r="AW978" s="14" t="s">
        <v>36</v>
      </c>
      <c r="AX978" s="14" t="s">
        <v>88</v>
      </c>
      <c r="AY978" s="164" t="s">
        <v>130</v>
      </c>
    </row>
    <row r="979" spans="2:65" s="1" customFormat="1" ht="24.2" customHeight="1">
      <c r="B979" s="31"/>
      <c r="C979" s="131" t="s">
        <v>654</v>
      </c>
      <c r="D979" s="131" t="s">
        <v>132</v>
      </c>
      <c r="E979" s="132" t="s">
        <v>1350</v>
      </c>
      <c r="F979" s="133" t="s">
        <v>1351</v>
      </c>
      <c r="G979" s="134" t="s">
        <v>215</v>
      </c>
      <c r="H979" s="135">
        <v>2</v>
      </c>
      <c r="I979" s="136"/>
      <c r="J979" s="137">
        <f>ROUND(I979*H979,2)</f>
        <v>0</v>
      </c>
      <c r="K979" s="133" t="s">
        <v>136</v>
      </c>
      <c r="L979" s="31"/>
      <c r="M979" s="138" t="s">
        <v>1</v>
      </c>
      <c r="N979" s="139" t="s">
        <v>45</v>
      </c>
      <c r="P979" s="140">
        <f>O979*H979</f>
        <v>0</v>
      </c>
      <c r="Q979" s="140">
        <v>2.3752399999999998</v>
      </c>
      <c r="R979" s="140">
        <f>Q979*H979</f>
        <v>4.7504799999999996</v>
      </c>
      <c r="S979" s="140">
        <v>0</v>
      </c>
      <c r="T979" s="141">
        <f>S979*H979</f>
        <v>0</v>
      </c>
      <c r="AR979" s="142" t="s">
        <v>137</v>
      </c>
      <c r="AT979" s="142" t="s">
        <v>132</v>
      </c>
      <c r="AU979" s="142" t="s">
        <v>90</v>
      </c>
      <c r="AY979" s="16" t="s">
        <v>130</v>
      </c>
      <c r="BE979" s="143">
        <f>IF(N979="základní",J979,0)</f>
        <v>0</v>
      </c>
      <c r="BF979" s="143">
        <f>IF(N979="snížená",J979,0)</f>
        <v>0</v>
      </c>
      <c r="BG979" s="143">
        <f>IF(N979="zákl. přenesená",J979,0)</f>
        <v>0</v>
      </c>
      <c r="BH979" s="143">
        <f>IF(N979="sníž. přenesená",J979,0)</f>
        <v>0</v>
      </c>
      <c r="BI979" s="143">
        <f>IF(N979="nulová",J979,0)</f>
        <v>0</v>
      </c>
      <c r="BJ979" s="16" t="s">
        <v>88</v>
      </c>
      <c r="BK979" s="143">
        <f>ROUND(I979*H979,2)</f>
        <v>0</v>
      </c>
      <c r="BL979" s="16" t="s">
        <v>137</v>
      </c>
      <c r="BM979" s="142" t="s">
        <v>1352</v>
      </c>
    </row>
    <row r="980" spans="2:65" s="1" customFormat="1" ht="19.5">
      <c r="B980" s="31"/>
      <c r="D980" s="144" t="s">
        <v>139</v>
      </c>
      <c r="F980" s="145" t="s">
        <v>1353</v>
      </c>
      <c r="I980" s="146"/>
      <c r="L980" s="31"/>
      <c r="M980" s="147"/>
      <c r="T980" s="55"/>
      <c r="AT980" s="16" t="s">
        <v>139</v>
      </c>
      <c r="AU980" s="16" t="s">
        <v>90</v>
      </c>
    </row>
    <row r="981" spans="2:65" s="1" customFormat="1" ht="11.25">
      <c r="B981" s="31"/>
      <c r="D981" s="148" t="s">
        <v>141</v>
      </c>
      <c r="F981" s="149" t="s">
        <v>1354</v>
      </c>
      <c r="I981" s="146"/>
      <c r="L981" s="31"/>
      <c r="M981" s="147"/>
      <c r="T981" s="55"/>
      <c r="AT981" s="16" t="s">
        <v>141</v>
      </c>
      <c r="AU981" s="16" t="s">
        <v>90</v>
      </c>
    </row>
    <row r="982" spans="2:65" s="12" customFormat="1" ht="11.25">
      <c r="B982" s="150"/>
      <c r="D982" s="144" t="s">
        <v>143</v>
      </c>
      <c r="E982" s="151" t="s">
        <v>1</v>
      </c>
      <c r="F982" s="152" t="s">
        <v>174</v>
      </c>
      <c r="H982" s="151" t="s">
        <v>1</v>
      </c>
      <c r="I982" s="153"/>
      <c r="L982" s="150"/>
      <c r="M982" s="154"/>
      <c r="T982" s="155"/>
      <c r="AT982" s="151" t="s">
        <v>143</v>
      </c>
      <c r="AU982" s="151" t="s">
        <v>90</v>
      </c>
      <c r="AV982" s="12" t="s">
        <v>88</v>
      </c>
      <c r="AW982" s="12" t="s">
        <v>36</v>
      </c>
      <c r="AX982" s="12" t="s">
        <v>80</v>
      </c>
      <c r="AY982" s="151" t="s">
        <v>130</v>
      </c>
    </row>
    <row r="983" spans="2:65" s="12" customFormat="1" ht="11.25">
      <c r="B983" s="150"/>
      <c r="D983" s="144" t="s">
        <v>143</v>
      </c>
      <c r="E983" s="151" t="s">
        <v>1</v>
      </c>
      <c r="F983" s="152" t="s">
        <v>942</v>
      </c>
      <c r="H983" s="151" t="s">
        <v>1</v>
      </c>
      <c r="I983" s="153"/>
      <c r="L983" s="150"/>
      <c r="M983" s="154"/>
      <c r="T983" s="155"/>
      <c r="AT983" s="151" t="s">
        <v>143</v>
      </c>
      <c r="AU983" s="151" t="s">
        <v>90</v>
      </c>
      <c r="AV983" s="12" t="s">
        <v>88</v>
      </c>
      <c r="AW983" s="12" t="s">
        <v>36</v>
      </c>
      <c r="AX983" s="12" t="s">
        <v>80</v>
      </c>
      <c r="AY983" s="151" t="s">
        <v>130</v>
      </c>
    </row>
    <row r="984" spans="2:65" s="13" customFormat="1" ht="11.25">
      <c r="B984" s="156"/>
      <c r="D984" s="144" t="s">
        <v>143</v>
      </c>
      <c r="E984" s="157" t="s">
        <v>1</v>
      </c>
      <c r="F984" s="158" t="s">
        <v>90</v>
      </c>
      <c r="H984" s="159">
        <v>2</v>
      </c>
      <c r="I984" s="160"/>
      <c r="L984" s="156"/>
      <c r="M984" s="161"/>
      <c r="T984" s="162"/>
      <c r="AT984" s="157" t="s">
        <v>143</v>
      </c>
      <c r="AU984" s="157" t="s">
        <v>90</v>
      </c>
      <c r="AV984" s="13" t="s">
        <v>90</v>
      </c>
      <c r="AW984" s="13" t="s">
        <v>36</v>
      </c>
      <c r="AX984" s="13" t="s">
        <v>88</v>
      </c>
      <c r="AY984" s="157" t="s">
        <v>130</v>
      </c>
    </row>
    <row r="985" spans="2:65" s="1" customFormat="1" ht="24.2" customHeight="1">
      <c r="B985" s="31"/>
      <c r="C985" s="170" t="s">
        <v>660</v>
      </c>
      <c r="D985" s="170" t="s">
        <v>327</v>
      </c>
      <c r="E985" s="171" t="s">
        <v>1355</v>
      </c>
      <c r="F985" s="172" t="s">
        <v>1356</v>
      </c>
      <c r="G985" s="173" t="s">
        <v>215</v>
      </c>
      <c r="H985" s="174">
        <v>3.0449999999999999</v>
      </c>
      <c r="I985" s="175"/>
      <c r="J985" s="176">
        <f>ROUND(I985*H985,2)</f>
        <v>0</v>
      </c>
      <c r="K985" s="172" t="s">
        <v>1</v>
      </c>
      <c r="L985" s="177"/>
      <c r="M985" s="178" t="s">
        <v>1</v>
      </c>
      <c r="N985" s="179" t="s">
        <v>45</v>
      </c>
      <c r="P985" s="140">
        <f>O985*H985</f>
        <v>0</v>
      </c>
      <c r="Q985" s="140">
        <v>0.50600000000000001</v>
      </c>
      <c r="R985" s="140">
        <f>Q985*H985</f>
        <v>1.54077</v>
      </c>
      <c r="S985" s="140">
        <v>0</v>
      </c>
      <c r="T985" s="141">
        <f>S985*H985</f>
        <v>0</v>
      </c>
      <c r="AR985" s="142" t="s">
        <v>205</v>
      </c>
      <c r="AT985" s="142" t="s">
        <v>327</v>
      </c>
      <c r="AU985" s="142" t="s">
        <v>90</v>
      </c>
      <c r="AY985" s="16" t="s">
        <v>130</v>
      </c>
      <c r="BE985" s="143">
        <f>IF(N985="základní",J985,0)</f>
        <v>0</v>
      </c>
      <c r="BF985" s="143">
        <f>IF(N985="snížená",J985,0)</f>
        <v>0</v>
      </c>
      <c r="BG985" s="143">
        <f>IF(N985="zákl. přenesená",J985,0)</f>
        <v>0</v>
      </c>
      <c r="BH985" s="143">
        <f>IF(N985="sníž. přenesená",J985,0)</f>
        <v>0</v>
      </c>
      <c r="BI985" s="143">
        <f>IF(N985="nulová",J985,0)</f>
        <v>0</v>
      </c>
      <c r="BJ985" s="16" t="s">
        <v>88</v>
      </c>
      <c r="BK985" s="143">
        <f>ROUND(I985*H985,2)</f>
        <v>0</v>
      </c>
      <c r="BL985" s="16" t="s">
        <v>137</v>
      </c>
      <c r="BM985" s="142" t="s">
        <v>1357</v>
      </c>
    </row>
    <row r="986" spans="2:65" s="1" customFormat="1" ht="19.5">
      <c r="B986" s="31"/>
      <c r="D986" s="144" t="s">
        <v>139</v>
      </c>
      <c r="F986" s="145" t="s">
        <v>1356</v>
      </c>
      <c r="I986" s="146"/>
      <c r="L986" s="31"/>
      <c r="M986" s="147"/>
      <c r="T986" s="55"/>
      <c r="AT986" s="16" t="s">
        <v>139</v>
      </c>
      <c r="AU986" s="16" t="s">
        <v>90</v>
      </c>
    </row>
    <row r="987" spans="2:65" s="12" customFormat="1" ht="11.25">
      <c r="B987" s="150"/>
      <c r="D987" s="144" t="s">
        <v>143</v>
      </c>
      <c r="E987" s="151" t="s">
        <v>1</v>
      </c>
      <c r="F987" s="152" t="s">
        <v>1358</v>
      </c>
      <c r="H987" s="151" t="s">
        <v>1</v>
      </c>
      <c r="I987" s="153"/>
      <c r="L987" s="150"/>
      <c r="M987" s="154"/>
      <c r="T987" s="155"/>
      <c r="AT987" s="151" t="s">
        <v>143</v>
      </c>
      <c r="AU987" s="151" t="s">
        <v>90</v>
      </c>
      <c r="AV987" s="12" t="s">
        <v>88</v>
      </c>
      <c r="AW987" s="12" t="s">
        <v>36</v>
      </c>
      <c r="AX987" s="12" t="s">
        <v>80</v>
      </c>
      <c r="AY987" s="151" t="s">
        <v>130</v>
      </c>
    </row>
    <row r="988" spans="2:65" s="12" customFormat="1" ht="11.25">
      <c r="B988" s="150"/>
      <c r="D988" s="144" t="s">
        <v>143</v>
      </c>
      <c r="E988" s="151" t="s">
        <v>1</v>
      </c>
      <c r="F988" s="152" t="s">
        <v>944</v>
      </c>
      <c r="H988" s="151" t="s">
        <v>1</v>
      </c>
      <c r="I988" s="153"/>
      <c r="L988" s="150"/>
      <c r="M988" s="154"/>
      <c r="T988" s="155"/>
      <c r="AT988" s="151" t="s">
        <v>143</v>
      </c>
      <c r="AU988" s="151" t="s">
        <v>90</v>
      </c>
      <c r="AV988" s="12" t="s">
        <v>88</v>
      </c>
      <c r="AW988" s="12" t="s">
        <v>36</v>
      </c>
      <c r="AX988" s="12" t="s">
        <v>80</v>
      </c>
      <c r="AY988" s="151" t="s">
        <v>130</v>
      </c>
    </row>
    <row r="989" spans="2:65" s="13" customFormat="1" ht="11.25">
      <c r="B989" s="156"/>
      <c r="D989" s="144" t="s">
        <v>143</v>
      </c>
      <c r="E989" s="157" t="s">
        <v>1</v>
      </c>
      <c r="F989" s="158" t="s">
        <v>90</v>
      </c>
      <c r="H989" s="159">
        <v>2</v>
      </c>
      <c r="I989" s="160"/>
      <c r="L989" s="156"/>
      <c r="M989" s="161"/>
      <c r="T989" s="162"/>
      <c r="AT989" s="157" t="s">
        <v>143</v>
      </c>
      <c r="AU989" s="157" t="s">
        <v>90</v>
      </c>
      <c r="AV989" s="13" t="s">
        <v>90</v>
      </c>
      <c r="AW989" s="13" t="s">
        <v>36</v>
      </c>
      <c r="AX989" s="13" t="s">
        <v>80</v>
      </c>
      <c r="AY989" s="157" t="s">
        <v>130</v>
      </c>
    </row>
    <row r="990" spans="2:65" s="12" customFormat="1" ht="11.25">
      <c r="B990" s="150"/>
      <c r="D990" s="144" t="s">
        <v>143</v>
      </c>
      <c r="E990" s="151" t="s">
        <v>1</v>
      </c>
      <c r="F990" s="152" t="s">
        <v>946</v>
      </c>
      <c r="H990" s="151" t="s">
        <v>1</v>
      </c>
      <c r="I990" s="153"/>
      <c r="L990" s="150"/>
      <c r="M990" s="154"/>
      <c r="T990" s="155"/>
      <c r="AT990" s="151" t="s">
        <v>143</v>
      </c>
      <c r="AU990" s="151" t="s">
        <v>90</v>
      </c>
      <c r="AV990" s="12" t="s">
        <v>88</v>
      </c>
      <c r="AW990" s="12" t="s">
        <v>36</v>
      </c>
      <c r="AX990" s="12" t="s">
        <v>80</v>
      </c>
      <c r="AY990" s="151" t="s">
        <v>130</v>
      </c>
    </row>
    <row r="991" spans="2:65" s="13" customFormat="1" ht="11.25">
      <c r="B991" s="156"/>
      <c r="D991" s="144" t="s">
        <v>143</v>
      </c>
      <c r="E991" s="157" t="s">
        <v>1</v>
      </c>
      <c r="F991" s="158" t="s">
        <v>88</v>
      </c>
      <c r="H991" s="159">
        <v>1</v>
      </c>
      <c r="I991" s="160"/>
      <c r="L991" s="156"/>
      <c r="M991" s="161"/>
      <c r="T991" s="162"/>
      <c r="AT991" s="157" t="s">
        <v>143</v>
      </c>
      <c r="AU991" s="157" t="s">
        <v>90</v>
      </c>
      <c r="AV991" s="13" t="s">
        <v>90</v>
      </c>
      <c r="AW991" s="13" t="s">
        <v>36</v>
      </c>
      <c r="AX991" s="13" t="s">
        <v>80</v>
      </c>
      <c r="AY991" s="157" t="s">
        <v>130</v>
      </c>
    </row>
    <row r="992" spans="2:65" s="14" customFormat="1" ht="11.25">
      <c r="B992" s="163"/>
      <c r="D992" s="144" t="s">
        <v>143</v>
      </c>
      <c r="E992" s="164" t="s">
        <v>1</v>
      </c>
      <c r="F992" s="165" t="s">
        <v>152</v>
      </c>
      <c r="H992" s="166">
        <v>3</v>
      </c>
      <c r="I992" s="167"/>
      <c r="L992" s="163"/>
      <c r="M992" s="168"/>
      <c r="T992" s="169"/>
      <c r="AT992" s="164" t="s">
        <v>143</v>
      </c>
      <c r="AU992" s="164" t="s">
        <v>90</v>
      </c>
      <c r="AV992" s="14" t="s">
        <v>137</v>
      </c>
      <c r="AW992" s="14" t="s">
        <v>36</v>
      </c>
      <c r="AX992" s="14" t="s">
        <v>88</v>
      </c>
      <c r="AY992" s="164" t="s">
        <v>130</v>
      </c>
    </row>
    <row r="993" spans="2:65" s="13" customFormat="1" ht="11.25">
      <c r="B993" s="156"/>
      <c r="D993" s="144" t="s">
        <v>143</v>
      </c>
      <c r="F993" s="158" t="s">
        <v>1359</v>
      </c>
      <c r="H993" s="159">
        <v>3.0449999999999999</v>
      </c>
      <c r="I993" s="160"/>
      <c r="L993" s="156"/>
      <c r="M993" s="161"/>
      <c r="T993" s="162"/>
      <c r="AT993" s="157" t="s">
        <v>143</v>
      </c>
      <c r="AU993" s="157" t="s">
        <v>90</v>
      </c>
      <c r="AV993" s="13" t="s">
        <v>90</v>
      </c>
      <c r="AW993" s="13" t="s">
        <v>4</v>
      </c>
      <c r="AX993" s="13" t="s">
        <v>88</v>
      </c>
      <c r="AY993" s="157" t="s">
        <v>130</v>
      </c>
    </row>
    <row r="994" spans="2:65" s="1" customFormat="1" ht="24.2" customHeight="1">
      <c r="B994" s="31"/>
      <c r="C994" s="170" t="s">
        <v>664</v>
      </c>
      <c r="D994" s="170" t="s">
        <v>327</v>
      </c>
      <c r="E994" s="171" t="s">
        <v>1360</v>
      </c>
      <c r="F994" s="172" t="s">
        <v>1361</v>
      </c>
      <c r="G994" s="173" t="s">
        <v>215</v>
      </c>
      <c r="H994" s="174">
        <v>4.0599999999999996</v>
      </c>
      <c r="I994" s="175"/>
      <c r="J994" s="176">
        <f>ROUND(I994*H994,2)</f>
        <v>0</v>
      </c>
      <c r="K994" s="172" t="s">
        <v>1</v>
      </c>
      <c r="L994" s="177"/>
      <c r="M994" s="178" t="s">
        <v>1</v>
      </c>
      <c r="N994" s="179" t="s">
        <v>45</v>
      </c>
      <c r="P994" s="140">
        <f>O994*H994</f>
        <v>0</v>
      </c>
      <c r="Q994" s="140">
        <v>0.254</v>
      </c>
      <c r="R994" s="140">
        <f>Q994*H994</f>
        <v>1.0312399999999999</v>
      </c>
      <c r="S994" s="140">
        <v>0</v>
      </c>
      <c r="T994" s="141">
        <f>S994*H994</f>
        <v>0</v>
      </c>
      <c r="AR994" s="142" t="s">
        <v>205</v>
      </c>
      <c r="AT994" s="142" t="s">
        <v>327</v>
      </c>
      <c r="AU994" s="142" t="s">
        <v>90</v>
      </c>
      <c r="AY994" s="16" t="s">
        <v>130</v>
      </c>
      <c r="BE994" s="143">
        <f>IF(N994="základní",J994,0)</f>
        <v>0</v>
      </c>
      <c r="BF994" s="143">
        <f>IF(N994="snížená",J994,0)</f>
        <v>0</v>
      </c>
      <c r="BG994" s="143">
        <f>IF(N994="zákl. přenesená",J994,0)</f>
        <v>0</v>
      </c>
      <c r="BH994" s="143">
        <f>IF(N994="sníž. přenesená",J994,0)</f>
        <v>0</v>
      </c>
      <c r="BI994" s="143">
        <f>IF(N994="nulová",J994,0)</f>
        <v>0</v>
      </c>
      <c r="BJ994" s="16" t="s">
        <v>88</v>
      </c>
      <c r="BK994" s="143">
        <f>ROUND(I994*H994,2)</f>
        <v>0</v>
      </c>
      <c r="BL994" s="16" t="s">
        <v>137</v>
      </c>
      <c r="BM994" s="142" t="s">
        <v>1362</v>
      </c>
    </row>
    <row r="995" spans="2:65" s="1" customFormat="1" ht="19.5">
      <c r="B995" s="31"/>
      <c r="D995" s="144" t="s">
        <v>139</v>
      </c>
      <c r="F995" s="145" t="s">
        <v>1361</v>
      </c>
      <c r="I995" s="146"/>
      <c r="L995" s="31"/>
      <c r="M995" s="147"/>
      <c r="T995" s="55"/>
      <c r="AT995" s="16" t="s">
        <v>139</v>
      </c>
      <c r="AU995" s="16" t="s">
        <v>90</v>
      </c>
    </row>
    <row r="996" spans="2:65" s="12" customFormat="1" ht="11.25">
      <c r="B996" s="150"/>
      <c r="D996" s="144" t="s">
        <v>143</v>
      </c>
      <c r="E996" s="151" t="s">
        <v>1</v>
      </c>
      <c r="F996" s="152" t="s">
        <v>1358</v>
      </c>
      <c r="H996" s="151" t="s">
        <v>1</v>
      </c>
      <c r="I996" s="153"/>
      <c r="L996" s="150"/>
      <c r="M996" s="154"/>
      <c r="T996" s="155"/>
      <c r="AT996" s="151" t="s">
        <v>143</v>
      </c>
      <c r="AU996" s="151" t="s">
        <v>90</v>
      </c>
      <c r="AV996" s="12" t="s">
        <v>88</v>
      </c>
      <c r="AW996" s="12" t="s">
        <v>36</v>
      </c>
      <c r="AX996" s="12" t="s">
        <v>80</v>
      </c>
      <c r="AY996" s="151" t="s">
        <v>130</v>
      </c>
    </row>
    <row r="997" spans="2:65" s="12" customFormat="1" ht="11.25">
      <c r="B997" s="150"/>
      <c r="D997" s="144" t="s">
        <v>143</v>
      </c>
      <c r="E997" s="151" t="s">
        <v>1</v>
      </c>
      <c r="F997" s="152" t="s">
        <v>944</v>
      </c>
      <c r="H997" s="151" t="s">
        <v>1</v>
      </c>
      <c r="I997" s="153"/>
      <c r="L997" s="150"/>
      <c r="M997" s="154"/>
      <c r="T997" s="155"/>
      <c r="AT997" s="151" t="s">
        <v>143</v>
      </c>
      <c r="AU997" s="151" t="s">
        <v>90</v>
      </c>
      <c r="AV997" s="12" t="s">
        <v>88</v>
      </c>
      <c r="AW997" s="12" t="s">
        <v>36</v>
      </c>
      <c r="AX997" s="12" t="s">
        <v>80</v>
      </c>
      <c r="AY997" s="151" t="s">
        <v>130</v>
      </c>
    </row>
    <row r="998" spans="2:65" s="13" customFormat="1" ht="11.25">
      <c r="B998" s="156"/>
      <c r="D998" s="144" t="s">
        <v>143</v>
      </c>
      <c r="E998" s="157" t="s">
        <v>1</v>
      </c>
      <c r="F998" s="158" t="s">
        <v>88</v>
      </c>
      <c r="H998" s="159">
        <v>1</v>
      </c>
      <c r="I998" s="160"/>
      <c r="L998" s="156"/>
      <c r="M998" s="161"/>
      <c r="T998" s="162"/>
      <c r="AT998" s="157" t="s">
        <v>143</v>
      </c>
      <c r="AU998" s="157" t="s">
        <v>90</v>
      </c>
      <c r="AV998" s="13" t="s">
        <v>90</v>
      </c>
      <c r="AW998" s="13" t="s">
        <v>36</v>
      </c>
      <c r="AX998" s="13" t="s">
        <v>80</v>
      </c>
      <c r="AY998" s="157" t="s">
        <v>130</v>
      </c>
    </row>
    <row r="999" spans="2:65" s="12" customFormat="1" ht="11.25">
      <c r="B999" s="150"/>
      <c r="D999" s="144" t="s">
        <v>143</v>
      </c>
      <c r="E999" s="151" t="s">
        <v>1</v>
      </c>
      <c r="F999" s="152" t="s">
        <v>946</v>
      </c>
      <c r="H999" s="151" t="s">
        <v>1</v>
      </c>
      <c r="I999" s="153"/>
      <c r="L999" s="150"/>
      <c r="M999" s="154"/>
      <c r="T999" s="155"/>
      <c r="AT999" s="151" t="s">
        <v>143</v>
      </c>
      <c r="AU999" s="151" t="s">
        <v>90</v>
      </c>
      <c r="AV999" s="12" t="s">
        <v>88</v>
      </c>
      <c r="AW999" s="12" t="s">
        <v>36</v>
      </c>
      <c r="AX999" s="12" t="s">
        <v>80</v>
      </c>
      <c r="AY999" s="151" t="s">
        <v>130</v>
      </c>
    </row>
    <row r="1000" spans="2:65" s="13" customFormat="1" ht="11.25">
      <c r="B1000" s="156"/>
      <c r="D1000" s="144" t="s">
        <v>143</v>
      </c>
      <c r="E1000" s="157" t="s">
        <v>1</v>
      </c>
      <c r="F1000" s="158" t="s">
        <v>159</v>
      </c>
      <c r="H1000" s="159">
        <v>3</v>
      </c>
      <c r="I1000" s="160"/>
      <c r="L1000" s="156"/>
      <c r="M1000" s="161"/>
      <c r="T1000" s="162"/>
      <c r="AT1000" s="157" t="s">
        <v>143</v>
      </c>
      <c r="AU1000" s="157" t="s">
        <v>90</v>
      </c>
      <c r="AV1000" s="13" t="s">
        <v>90</v>
      </c>
      <c r="AW1000" s="13" t="s">
        <v>36</v>
      </c>
      <c r="AX1000" s="13" t="s">
        <v>80</v>
      </c>
      <c r="AY1000" s="157" t="s">
        <v>130</v>
      </c>
    </row>
    <row r="1001" spans="2:65" s="14" customFormat="1" ht="11.25">
      <c r="B1001" s="163"/>
      <c r="D1001" s="144" t="s">
        <v>143</v>
      </c>
      <c r="E1001" s="164" t="s">
        <v>1</v>
      </c>
      <c r="F1001" s="165" t="s">
        <v>152</v>
      </c>
      <c r="H1001" s="166">
        <v>4</v>
      </c>
      <c r="I1001" s="167"/>
      <c r="L1001" s="163"/>
      <c r="M1001" s="168"/>
      <c r="T1001" s="169"/>
      <c r="AT1001" s="164" t="s">
        <v>143</v>
      </c>
      <c r="AU1001" s="164" t="s">
        <v>90</v>
      </c>
      <c r="AV1001" s="14" t="s">
        <v>137</v>
      </c>
      <c r="AW1001" s="14" t="s">
        <v>36</v>
      </c>
      <c r="AX1001" s="14" t="s">
        <v>88</v>
      </c>
      <c r="AY1001" s="164" t="s">
        <v>130</v>
      </c>
    </row>
    <row r="1002" spans="2:65" s="13" customFormat="1" ht="11.25">
      <c r="B1002" s="156"/>
      <c r="D1002" s="144" t="s">
        <v>143</v>
      </c>
      <c r="F1002" s="158" t="s">
        <v>1363</v>
      </c>
      <c r="H1002" s="159">
        <v>4.0599999999999996</v>
      </c>
      <c r="I1002" s="160"/>
      <c r="L1002" s="156"/>
      <c r="M1002" s="161"/>
      <c r="T1002" s="162"/>
      <c r="AT1002" s="157" t="s">
        <v>143</v>
      </c>
      <c r="AU1002" s="157" t="s">
        <v>90</v>
      </c>
      <c r="AV1002" s="13" t="s">
        <v>90</v>
      </c>
      <c r="AW1002" s="13" t="s">
        <v>4</v>
      </c>
      <c r="AX1002" s="13" t="s">
        <v>88</v>
      </c>
      <c r="AY1002" s="157" t="s">
        <v>130</v>
      </c>
    </row>
    <row r="1003" spans="2:65" s="1" customFormat="1" ht="16.5" customHeight="1">
      <c r="B1003" s="31"/>
      <c r="C1003" s="170" t="s">
        <v>666</v>
      </c>
      <c r="D1003" s="170" t="s">
        <v>327</v>
      </c>
      <c r="E1003" s="171" t="s">
        <v>1364</v>
      </c>
      <c r="F1003" s="172" t="s">
        <v>1365</v>
      </c>
      <c r="G1003" s="173" t="s">
        <v>215</v>
      </c>
      <c r="H1003" s="174">
        <v>1</v>
      </c>
      <c r="I1003" s="175"/>
      <c r="J1003" s="176">
        <f>ROUND(I1003*H1003,2)</f>
        <v>0</v>
      </c>
      <c r="K1003" s="172" t="s">
        <v>1</v>
      </c>
      <c r="L1003" s="177"/>
      <c r="M1003" s="178" t="s">
        <v>1</v>
      </c>
      <c r="N1003" s="179" t="s">
        <v>45</v>
      </c>
      <c r="P1003" s="140">
        <f>O1003*H1003</f>
        <v>0</v>
      </c>
      <c r="Q1003" s="140">
        <v>0.7</v>
      </c>
      <c r="R1003" s="140">
        <f>Q1003*H1003</f>
        <v>0.7</v>
      </c>
      <c r="S1003" s="140">
        <v>0</v>
      </c>
      <c r="T1003" s="141">
        <f>S1003*H1003</f>
        <v>0</v>
      </c>
      <c r="AR1003" s="142" t="s">
        <v>205</v>
      </c>
      <c r="AT1003" s="142" t="s">
        <v>327</v>
      </c>
      <c r="AU1003" s="142" t="s">
        <v>90</v>
      </c>
      <c r="AY1003" s="16" t="s">
        <v>130</v>
      </c>
      <c r="BE1003" s="143">
        <f>IF(N1003="základní",J1003,0)</f>
        <v>0</v>
      </c>
      <c r="BF1003" s="143">
        <f>IF(N1003="snížená",J1003,0)</f>
        <v>0</v>
      </c>
      <c r="BG1003" s="143">
        <f>IF(N1003="zákl. přenesená",J1003,0)</f>
        <v>0</v>
      </c>
      <c r="BH1003" s="143">
        <f>IF(N1003="sníž. přenesená",J1003,0)</f>
        <v>0</v>
      </c>
      <c r="BI1003" s="143">
        <f>IF(N1003="nulová",J1003,0)</f>
        <v>0</v>
      </c>
      <c r="BJ1003" s="16" t="s">
        <v>88</v>
      </c>
      <c r="BK1003" s="143">
        <f>ROUND(I1003*H1003,2)</f>
        <v>0</v>
      </c>
      <c r="BL1003" s="16" t="s">
        <v>137</v>
      </c>
      <c r="BM1003" s="142" t="s">
        <v>1366</v>
      </c>
    </row>
    <row r="1004" spans="2:65" s="1" customFormat="1" ht="11.25">
      <c r="B1004" s="31"/>
      <c r="D1004" s="144" t="s">
        <v>139</v>
      </c>
      <c r="F1004" s="145" t="s">
        <v>1365</v>
      </c>
      <c r="I1004" s="146"/>
      <c r="L1004" s="31"/>
      <c r="M1004" s="147"/>
      <c r="T1004" s="55"/>
      <c r="AT1004" s="16" t="s">
        <v>139</v>
      </c>
      <c r="AU1004" s="16" t="s">
        <v>90</v>
      </c>
    </row>
    <row r="1005" spans="2:65" s="1" customFormat="1" ht="19.5">
      <c r="B1005" s="31"/>
      <c r="D1005" s="144" t="s">
        <v>579</v>
      </c>
      <c r="F1005" s="180" t="s">
        <v>1367</v>
      </c>
      <c r="I1005" s="146"/>
      <c r="L1005" s="31"/>
      <c r="M1005" s="147"/>
      <c r="T1005" s="55"/>
      <c r="AT1005" s="16" t="s">
        <v>579</v>
      </c>
      <c r="AU1005" s="16" t="s">
        <v>90</v>
      </c>
    </row>
    <row r="1006" spans="2:65" s="12" customFormat="1" ht="11.25">
      <c r="B1006" s="150"/>
      <c r="D1006" s="144" t="s">
        <v>143</v>
      </c>
      <c r="E1006" s="151" t="s">
        <v>1</v>
      </c>
      <c r="F1006" s="152" t="s">
        <v>1358</v>
      </c>
      <c r="H1006" s="151" t="s">
        <v>1</v>
      </c>
      <c r="I1006" s="153"/>
      <c r="L1006" s="150"/>
      <c r="M1006" s="154"/>
      <c r="T1006" s="155"/>
      <c r="AT1006" s="151" t="s">
        <v>143</v>
      </c>
      <c r="AU1006" s="151" t="s">
        <v>90</v>
      </c>
      <c r="AV1006" s="12" t="s">
        <v>88</v>
      </c>
      <c r="AW1006" s="12" t="s">
        <v>36</v>
      </c>
      <c r="AX1006" s="12" t="s">
        <v>80</v>
      </c>
      <c r="AY1006" s="151" t="s">
        <v>130</v>
      </c>
    </row>
    <row r="1007" spans="2:65" s="12" customFormat="1" ht="11.25">
      <c r="B1007" s="150"/>
      <c r="D1007" s="144" t="s">
        <v>143</v>
      </c>
      <c r="E1007" s="151" t="s">
        <v>1</v>
      </c>
      <c r="F1007" s="152" t="s">
        <v>942</v>
      </c>
      <c r="H1007" s="151" t="s">
        <v>1</v>
      </c>
      <c r="I1007" s="153"/>
      <c r="L1007" s="150"/>
      <c r="M1007" s="154"/>
      <c r="T1007" s="155"/>
      <c r="AT1007" s="151" t="s">
        <v>143</v>
      </c>
      <c r="AU1007" s="151" t="s">
        <v>90</v>
      </c>
      <c r="AV1007" s="12" t="s">
        <v>88</v>
      </c>
      <c r="AW1007" s="12" t="s">
        <v>36</v>
      </c>
      <c r="AX1007" s="12" t="s">
        <v>80</v>
      </c>
      <c r="AY1007" s="151" t="s">
        <v>130</v>
      </c>
    </row>
    <row r="1008" spans="2:65" s="13" customFormat="1" ht="11.25">
      <c r="B1008" s="156"/>
      <c r="D1008" s="144" t="s">
        <v>143</v>
      </c>
      <c r="E1008" s="157" t="s">
        <v>1</v>
      </c>
      <c r="F1008" s="158" t="s">
        <v>88</v>
      </c>
      <c r="H1008" s="159">
        <v>1</v>
      </c>
      <c r="I1008" s="160"/>
      <c r="L1008" s="156"/>
      <c r="M1008" s="161"/>
      <c r="T1008" s="162"/>
      <c r="AT1008" s="157" t="s">
        <v>143</v>
      </c>
      <c r="AU1008" s="157" t="s">
        <v>90</v>
      </c>
      <c r="AV1008" s="13" t="s">
        <v>90</v>
      </c>
      <c r="AW1008" s="13" t="s">
        <v>36</v>
      </c>
      <c r="AX1008" s="13" t="s">
        <v>88</v>
      </c>
      <c r="AY1008" s="157" t="s">
        <v>130</v>
      </c>
    </row>
    <row r="1009" spans="2:65" s="1" customFormat="1" ht="16.5" customHeight="1">
      <c r="B1009" s="31"/>
      <c r="C1009" s="170" t="s">
        <v>672</v>
      </c>
      <c r="D1009" s="170" t="s">
        <v>327</v>
      </c>
      <c r="E1009" s="171" t="s">
        <v>1368</v>
      </c>
      <c r="F1009" s="172" t="s">
        <v>1369</v>
      </c>
      <c r="G1009" s="173" t="s">
        <v>215</v>
      </c>
      <c r="H1009" s="174">
        <v>6</v>
      </c>
      <c r="I1009" s="175"/>
      <c r="J1009" s="176">
        <f>ROUND(I1009*H1009,2)</f>
        <v>0</v>
      </c>
      <c r="K1009" s="172" t="s">
        <v>1</v>
      </c>
      <c r="L1009" s="177"/>
      <c r="M1009" s="178" t="s">
        <v>1</v>
      </c>
      <c r="N1009" s="179" t="s">
        <v>45</v>
      </c>
      <c r="P1009" s="140">
        <f>O1009*H1009</f>
        <v>0</v>
      </c>
      <c r="Q1009" s="140">
        <v>0.58499999999999996</v>
      </c>
      <c r="R1009" s="140">
        <f>Q1009*H1009</f>
        <v>3.51</v>
      </c>
      <c r="S1009" s="140">
        <v>0</v>
      </c>
      <c r="T1009" s="141">
        <f>S1009*H1009</f>
        <v>0</v>
      </c>
      <c r="AR1009" s="142" t="s">
        <v>205</v>
      </c>
      <c r="AT1009" s="142" t="s">
        <v>327</v>
      </c>
      <c r="AU1009" s="142" t="s">
        <v>90</v>
      </c>
      <c r="AY1009" s="16" t="s">
        <v>130</v>
      </c>
      <c r="BE1009" s="143">
        <f>IF(N1009="základní",J1009,0)</f>
        <v>0</v>
      </c>
      <c r="BF1009" s="143">
        <f>IF(N1009="snížená",J1009,0)</f>
        <v>0</v>
      </c>
      <c r="BG1009" s="143">
        <f>IF(N1009="zákl. přenesená",J1009,0)</f>
        <v>0</v>
      </c>
      <c r="BH1009" s="143">
        <f>IF(N1009="sníž. přenesená",J1009,0)</f>
        <v>0</v>
      </c>
      <c r="BI1009" s="143">
        <f>IF(N1009="nulová",J1009,0)</f>
        <v>0</v>
      </c>
      <c r="BJ1009" s="16" t="s">
        <v>88</v>
      </c>
      <c r="BK1009" s="143">
        <f>ROUND(I1009*H1009,2)</f>
        <v>0</v>
      </c>
      <c r="BL1009" s="16" t="s">
        <v>137</v>
      </c>
      <c r="BM1009" s="142" t="s">
        <v>1370</v>
      </c>
    </row>
    <row r="1010" spans="2:65" s="1" customFormat="1" ht="11.25">
      <c r="B1010" s="31"/>
      <c r="D1010" s="144" t="s">
        <v>139</v>
      </c>
      <c r="F1010" s="145" t="s">
        <v>1369</v>
      </c>
      <c r="I1010" s="146"/>
      <c r="L1010" s="31"/>
      <c r="M1010" s="147"/>
      <c r="T1010" s="55"/>
      <c r="AT1010" s="16" t="s">
        <v>139</v>
      </c>
      <c r="AU1010" s="16" t="s">
        <v>90</v>
      </c>
    </row>
    <row r="1011" spans="2:65" s="1" customFormat="1" ht="19.5">
      <c r="B1011" s="31"/>
      <c r="D1011" s="144" t="s">
        <v>579</v>
      </c>
      <c r="F1011" s="180" t="s">
        <v>1371</v>
      </c>
      <c r="I1011" s="146"/>
      <c r="L1011" s="31"/>
      <c r="M1011" s="147"/>
      <c r="T1011" s="55"/>
      <c r="AT1011" s="16" t="s">
        <v>579</v>
      </c>
      <c r="AU1011" s="16" t="s">
        <v>90</v>
      </c>
    </row>
    <row r="1012" spans="2:65" s="12" customFormat="1" ht="11.25">
      <c r="B1012" s="150"/>
      <c r="D1012" s="144" t="s">
        <v>143</v>
      </c>
      <c r="E1012" s="151" t="s">
        <v>1</v>
      </c>
      <c r="F1012" s="152" t="s">
        <v>1358</v>
      </c>
      <c r="H1012" s="151" t="s">
        <v>1</v>
      </c>
      <c r="I1012" s="153"/>
      <c r="L1012" s="150"/>
      <c r="M1012" s="154"/>
      <c r="T1012" s="155"/>
      <c r="AT1012" s="151" t="s">
        <v>143</v>
      </c>
      <c r="AU1012" s="151" t="s">
        <v>90</v>
      </c>
      <c r="AV1012" s="12" t="s">
        <v>88</v>
      </c>
      <c r="AW1012" s="12" t="s">
        <v>36</v>
      </c>
      <c r="AX1012" s="12" t="s">
        <v>80</v>
      </c>
      <c r="AY1012" s="151" t="s">
        <v>130</v>
      </c>
    </row>
    <row r="1013" spans="2:65" s="12" customFormat="1" ht="11.25">
      <c r="B1013" s="150"/>
      <c r="D1013" s="144" t="s">
        <v>143</v>
      </c>
      <c r="E1013" s="151" t="s">
        <v>1</v>
      </c>
      <c r="F1013" s="152" t="s">
        <v>944</v>
      </c>
      <c r="H1013" s="151" t="s">
        <v>1</v>
      </c>
      <c r="I1013" s="153"/>
      <c r="L1013" s="150"/>
      <c r="M1013" s="154"/>
      <c r="T1013" s="155"/>
      <c r="AT1013" s="151" t="s">
        <v>143</v>
      </c>
      <c r="AU1013" s="151" t="s">
        <v>90</v>
      </c>
      <c r="AV1013" s="12" t="s">
        <v>88</v>
      </c>
      <c r="AW1013" s="12" t="s">
        <v>36</v>
      </c>
      <c r="AX1013" s="12" t="s">
        <v>80</v>
      </c>
      <c r="AY1013" s="151" t="s">
        <v>130</v>
      </c>
    </row>
    <row r="1014" spans="2:65" s="13" customFormat="1" ht="11.25">
      <c r="B1014" s="156"/>
      <c r="D1014" s="144" t="s">
        <v>143</v>
      </c>
      <c r="E1014" s="157" t="s">
        <v>1</v>
      </c>
      <c r="F1014" s="158" t="s">
        <v>90</v>
      </c>
      <c r="H1014" s="159">
        <v>2</v>
      </c>
      <c r="I1014" s="160"/>
      <c r="L1014" s="156"/>
      <c r="M1014" s="161"/>
      <c r="T1014" s="162"/>
      <c r="AT1014" s="157" t="s">
        <v>143</v>
      </c>
      <c r="AU1014" s="157" t="s">
        <v>90</v>
      </c>
      <c r="AV1014" s="13" t="s">
        <v>90</v>
      </c>
      <c r="AW1014" s="13" t="s">
        <v>36</v>
      </c>
      <c r="AX1014" s="13" t="s">
        <v>80</v>
      </c>
      <c r="AY1014" s="157" t="s">
        <v>130</v>
      </c>
    </row>
    <row r="1015" spans="2:65" s="12" customFormat="1" ht="11.25">
      <c r="B1015" s="150"/>
      <c r="D1015" s="144" t="s">
        <v>143</v>
      </c>
      <c r="E1015" s="151" t="s">
        <v>1</v>
      </c>
      <c r="F1015" s="152" t="s">
        <v>946</v>
      </c>
      <c r="H1015" s="151" t="s">
        <v>1</v>
      </c>
      <c r="I1015" s="153"/>
      <c r="L1015" s="150"/>
      <c r="M1015" s="154"/>
      <c r="T1015" s="155"/>
      <c r="AT1015" s="151" t="s">
        <v>143</v>
      </c>
      <c r="AU1015" s="151" t="s">
        <v>90</v>
      </c>
      <c r="AV1015" s="12" t="s">
        <v>88</v>
      </c>
      <c r="AW1015" s="12" t="s">
        <v>36</v>
      </c>
      <c r="AX1015" s="12" t="s">
        <v>80</v>
      </c>
      <c r="AY1015" s="151" t="s">
        <v>130</v>
      </c>
    </row>
    <row r="1016" spans="2:65" s="13" customFormat="1" ht="11.25">
      <c r="B1016" s="156"/>
      <c r="D1016" s="144" t="s">
        <v>143</v>
      </c>
      <c r="E1016" s="157" t="s">
        <v>1</v>
      </c>
      <c r="F1016" s="158" t="s">
        <v>137</v>
      </c>
      <c r="H1016" s="159">
        <v>4</v>
      </c>
      <c r="I1016" s="160"/>
      <c r="L1016" s="156"/>
      <c r="M1016" s="161"/>
      <c r="T1016" s="162"/>
      <c r="AT1016" s="157" t="s">
        <v>143</v>
      </c>
      <c r="AU1016" s="157" t="s">
        <v>90</v>
      </c>
      <c r="AV1016" s="13" t="s">
        <v>90</v>
      </c>
      <c r="AW1016" s="13" t="s">
        <v>36</v>
      </c>
      <c r="AX1016" s="13" t="s">
        <v>80</v>
      </c>
      <c r="AY1016" s="157" t="s">
        <v>130</v>
      </c>
    </row>
    <row r="1017" spans="2:65" s="14" customFormat="1" ht="11.25">
      <c r="B1017" s="163"/>
      <c r="D1017" s="144" t="s">
        <v>143</v>
      </c>
      <c r="E1017" s="164" t="s">
        <v>1</v>
      </c>
      <c r="F1017" s="165" t="s">
        <v>152</v>
      </c>
      <c r="H1017" s="166">
        <v>6</v>
      </c>
      <c r="I1017" s="167"/>
      <c r="L1017" s="163"/>
      <c r="M1017" s="168"/>
      <c r="T1017" s="169"/>
      <c r="AT1017" s="164" t="s">
        <v>143</v>
      </c>
      <c r="AU1017" s="164" t="s">
        <v>90</v>
      </c>
      <c r="AV1017" s="14" t="s">
        <v>137</v>
      </c>
      <c r="AW1017" s="14" t="s">
        <v>36</v>
      </c>
      <c r="AX1017" s="14" t="s">
        <v>88</v>
      </c>
      <c r="AY1017" s="164" t="s">
        <v>130</v>
      </c>
    </row>
    <row r="1018" spans="2:65" s="1" customFormat="1" ht="24.2" customHeight="1">
      <c r="B1018" s="31"/>
      <c r="C1018" s="170" t="s">
        <v>676</v>
      </c>
      <c r="D1018" s="170" t="s">
        <v>327</v>
      </c>
      <c r="E1018" s="171" t="s">
        <v>1372</v>
      </c>
      <c r="F1018" s="172" t="s">
        <v>1373</v>
      </c>
      <c r="G1018" s="173" t="s">
        <v>215</v>
      </c>
      <c r="H1018" s="174">
        <v>6</v>
      </c>
      <c r="I1018" s="175"/>
      <c r="J1018" s="176">
        <f>ROUND(I1018*H1018,2)</f>
        <v>0</v>
      </c>
      <c r="K1018" s="172" t="s">
        <v>1</v>
      </c>
      <c r="L1018" s="177"/>
      <c r="M1018" s="178" t="s">
        <v>1</v>
      </c>
      <c r="N1018" s="179" t="s">
        <v>45</v>
      </c>
      <c r="P1018" s="140">
        <f>O1018*H1018</f>
        <v>0</v>
      </c>
      <c r="Q1018" s="140">
        <v>1.1599999999999999</v>
      </c>
      <c r="R1018" s="140">
        <f>Q1018*H1018</f>
        <v>6.9599999999999991</v>
      </c>
      <c r="S1018" s="140">
        <v>0</v>
      </c>
      <c r="T1018" s="141">
        <f>S1018*H1018</f>
        <v>0</v>
      </c>
      <c r="AR1018" s="142" t="s">
        <v>205</v>
      </c>
      <c r="AT1018" s="142" t="s">
        <v>327</v>
      </c>
      <c r="AU1018" s="142" t="s">
        <v>90</v>
      </c>
      <c r="AY1018" s="16" t="s">
        <v>130</v>
      </c>
      <c r="BE1018" s="143">
        <f>IF(N1018="základní",J1018,0)</f>
        <v>0</v>
      </c>
      <c r="BF1018" s="143">
        <f>IF(N1018="snížená",J1018,0)</f>
        <v>0</v>
      </c>
      <c r="BG1018" s="143">
        <f>IF(N1018="zákl. přenesená",J1018,0)</f>
        <v>0</v>
      </c>
      <c r="BH1018" s="143">
        <f>IF(N1018="sníž. přenesená",J1018,0)</f>
        <v>0</v>
      </c>
      <c r="BI1018" s="143">
        <f>IF(N1018="nulová",J1018,0)</f>
        <v>0</v>
      </c>
      <c r="BJ1018" s="16" t="s">
        <v>88</v>
      </c>
      <c r="BK1018" s="143">
        <f>ROUND(I1018*H1018,2)</f>
        <v>0</v>
      </c>
      <c r="BL1018" s="16" t="s">
        <v>137</v>
      </c>
      <c r="BM1018" s="142" t="s">
        <v>1374</v>
      </c>
    </row>
    <row r="1019" spans="2:65" s="1" customFormat="1" ht="19.5">
      <c r="B1019" s="31"/>
      <c r="D1019" s="144" t="s">
        <v>139</v>
      </c>
      <c r="F1019" s="145" t="s">
        <v>1373</v>
      </c>
      <c r="I1019" s="146"/>
      <c r="L1019" s="31"/>
      <c r="M1019" s="147"/>
      <c r="T1019" s="55"/>
      <c r="AT1019" s="16" t="s">
        <v>139</v>
      </c>
      <c r="AU1019" s="16" t="s">
        <v>90</v>
      </c>
    </row>
    <row r="1020" spans="2:65" s="1" customFormat="1" ht="19.5">
      <c r="B1020" s="31"/>
      <c r="D1020" s="144" t="s">
        <v>579</v>
      </c>
      <c r="F1020" s="180" t="s">
        <v>1375</v>
      </c>
      <c r="I1020" s="146"/>
      <c r="L1020" s="31"/>
      <c r="M1020" s="147"/>
      <c r="T1020" s="55"/>
      <c r="AT1020" s="16" t="s">
        <v>579</v>
      </c>
      <c r="AU1020" s="16" t="s">
        <v>90</v>
      </c>
    </row>
    <row r="1021" spans="2:65" s="12" customFormat="1" ht="11.25">
      <c r="B1021" s="150"/>
      <c r="D1021" s="144" t="s">
        <v>143</v>
      </c>
      <c r="E1021" s="151" t="s">
        <v>1</v>
      </c>
      <c r="F1021" s="152" t="s">
        <v>1358</v>
      </c>
      <c r="H1021" s="151" t="s">
        <v>1</v>
      </c>
      <c r="I1021" s="153"/>
      <c r="L1021" s="150"/>
      <c r="M1021" s="154"/>
      <c r="T1021" s="155"/>
      <c r="AT1021" s="151" t="s">
        <v>143</v>
      </c>
      <c r="AU1021" s="151" t="s">
        <v>90</v>
      </c>
      <c r="AV1021" s="12" t="s">
        <v>88</v>
      </c>
      <c r="AW1021" s="12" t="s">
        <v>36</v>
      </c>
      <c r="AX1021" s="12" t="s">
        <v>80</v>
      </c>
      <c r="AY1021" s="151" t="s">
        <v>130</v>
      </c>
    </row>
    <row r="1022" spans="2:65" s="12" customFormat="1" ht="11.25">
      <c r="B1022" s="150"/>
      <c r="D1022" s="144" t="s">
        <v>143</v>
      </c>
      <c r="E1022" s="151" t="s">
        <v>1</v>
      </c>
      <c r="F1022" s="152" t="s">
        <v>944</v>
      </c>
      <c r="H1022" s="151" t="s">
        <v>1</v>
      </c>
      <c r="I1022" s="153"/>
      <c r="L1022" s="150"/>
      <c r="M1022" s="154"/>
      <c r="T1022" s="155"/>
      <c r="AT1022" s="151" t="s">
        <v>143</v>
      </c>
      <c r="AU1022" s="151" t="s">
        <v>90</v>
      </c>
      <c r="AV1022" s="12" t="s">
        <v>88</v>
      </c>
      <c r="AW1022" s="12" t="s">
        <v>36</v>
      </c>
      <c r="AX1022" s="12" t="s">
        <v>80</v>
      </c>
      <c r="AY1022" s="151" t="s">
        <v>130</v>
      </c>
    </row>
    <row r="1023" spans="2:65" s="13" customFormat="1" ht="11.25">
      <c r="B1023" s="156"/>
      <c r="D1023" s="144" t="s">
        <v>143</v>
      </c>
      <c r="E1023" s="157" t="s">
        <v>1</v>
      </c>
      <c r="F1023" s="158" t="s">
        <v>90</v>
      </c>
      <c r="H1023" s="159">
        <v>2</v>
      </c>
      <c r="I1023" s="160"/>
      <c r="L1023" s="156"/>
      <c r="M1023" s="161"/>
      <c r="T1023" s="162"/>
      <c r="AT1023" s="157" t="s">
        <v>143</v>
      </c>
      <c r="AU1023" s="157" t="s">
        <v>90</v>
      </c>
      <c r="AV1023" s="13" t="s">
        <v>90</v>
      </c>
      <c r="AW1023" s="13" t="s">
        <v>36</v>
      </c>
      <c r="AX1023" s="13" t="s">
        <v>80</v>
      </c>
      <c r="AY1023" s="157" t="s">
        <v>130</v>
      </c>
    </row>
    <row r="1024" spans="2:65" s="12" customFormat="1" ht="11.25">
      <c r="B1024" s="150"/>
      <c r="D1024" s="144" t="s">
        <v>143</v>
      </c>
      <c r="E1024" s="151" t="s">
        <v>1</v>
      </c>
      <c r="F1024" s="152" t="s">
        <v>946</v>
      </c>
      <c r="H1024" s="151" t="s">
        <v>1</v>
      </c>
      <c r="I1024" s="153"/>
      <c r="L1024" s="150"/>
      <c r="M1024" s="154"/>
      <c r="T1024" s="155"/>
      <c r="AT1024" s="151" t="s">
        <v>143</v>
      </c>
      <c r="AU1024" s="151" t="s">
        <v>90</v>
      </c>
      <c r="AV1024" s="12" t="s">
        <v>88</v>
      </c>
      <c r="AW1024" s="12" t="s">
        <v>36</v>
      </c>
      <c r="AX1024" s="12" t="s">
        <v>80</v>
      </c>
      <c r="AY1024" s="151" t="s">
        <v>130</v>
      </c>
    </row>
    <row r="1025" spans="2:65" s="13" customFormat="1" ht="11.25">
      <c r="B1025" s="156"/>
      <c r="D1025" s="144" t="s">
        <v>143</v>
      </c>
      <c r="E1025" s="157" t="s">
        <v>1</v>
      </c>
      <c r="F1025" s="158" t="s">
        <v>137</v>
      </c>
      <c r="H1025" s="159">
        <v>4</v>
      </c>
      <c r="I1025" s="160"/>
      <c r="L1025" s="156"/>
      <c r="M1025" s="161"/>
      <c r="T1025" s="162"/>
      <c r="AT1025" s="157" t="s">
        <v>143</v>
      </c>
      <c r="AU1025" s="157" t="s">
        <v>90</v>
      </c>
      <c r="AV1025" s="13" t="s">
        <v>90</v>
      </c>
      <c r="AW1025" s="13" t="s">
        <v>36</v>
      </c>
      <c r="AX1025" s="13" t="s">
        <v>80</v>
      </c>
      <c r="AY1025" s="157" t="s">
        <v>130</v>
      </c>
    </row>
    <row r="1026" spans="2:65" s="14" customFormat="1" ht="11.25">
      <c r="B1026" s="163"/>
      <c r="D1026" s="144" t="s">
        <v>143</v>
      </c>
      <c r="E1026" s="164" t="s">
        <v>1</v>
      </c>
      <c r="F1026" s="165" t="s">
        <v>152</v>
      </c>
      <c r="H1026" s="166">
        <v>6</v>
      </c>
      <c r="I1026" s="167"/>
      <c r="L1026" s="163"/>
      <c r="M1026" s="168"/>
      <c r="T1026" s="169"/>
      <c r="AT1026" s="164" t="s">
        <v>143</v>
      </c>
      <c r="AU1026" s="164" t="s">
        <v>90</v>
      </c>
      <c r="AV1026" s="14" t="s">
        <v>137</v>
      </c>
      <c r="AW1026" s="14" t="s">
        <v>36</v>
      </c>
      <c r="AX1026" s="14" t="s">
        <v>88</v>
      </c>
      <c r="AY1026" s="164" t="s">
        <v>130</v>
      </c>
    </row>
    <row r="1027" spans="2:65" s="1" customFormat="1" ht="24.2" customHeight="1">
      <c r="B1027" s="31"/>
      <c r="C1027" s="170" t="s">
        <v>678</v>
      </c>
      <c r="D1027" s="170" t="s">
        <v>327</v>
      </c>
      <c r="E1027" s="171" t="s">
        <v>1376</v>
      </c>
      <c r="F1027" s="172" t="s">
        <v>1377</v>
      </c>
      <c r="G1027" s="173" t="s">
        <v>215</v>
      </c>
      <c r="H1027" s="174">
        <v>1</v>
      </c>
      <c r="I1027" s="175"/>
      <c r="J1027" s="176">
        <f>ROUND(I1027*H1027,2)</f>
        <v>0</v>
      </c>
      <c r="K1027" s="172" t="s">
        <v>1</v>
      </c>
      <c r="L1027" s="177"/>
      <c r="M1027" s="178" t="s">
        <v>1</v>
      </c>
      <c r="N1027" s="179" t="s">
        <v>45</v>
      </c>
      <c r="P1027" s="140">
        <f>O1027*H1027</f>
        <v>0</v>
      </c>
      <c r="Q1027" s="140">
        <v>2.5299999999999998</v>
      </c>
      <c r="R1027" s="140">
        <f>Q1027*H1027</f>
        <v>2.5299999999999998</v>
      </c>
      <c r="S1027" s="140">
        <v>0</v>
      </c>
      <c r="T1027" s="141">
        <f>S1027*H1027</f>
        <v>0</v>
      </c>
      <c r="AR1027" s="142" t="s">
        <v>205</v>
      </c>
      <c r="AT1027" s="142" t="s">
        <v>327</v>
      </c>
      <c r="AU1027" s="142" t="s">
        <v>90</v>
      </c>
      <c r="AY1027" s="16" t="s">
        <v>130</v>
      </c>
      <c r="BE1027" s="143">
        <f>IF(N1027="základní",J1027,0)</f>
        <v>0</v>
      </c>
      <c r="BF1027" s="143">
        <f>IF(N1027="snížená",J1027,0)</f>
        <v>0</v>
      </c>
      <c r="BG1027" s="143">
        <f>IF(N1027="zákl. přenesená",J1027,0)</f>
        <v>0</v>
      </c>
      <c r="BH1027" s="143">
        <f>IF(N1027="sníž. přenesená",J1027,0)</f>
        <v>0</v>
      </c>
      <c r="BI1027" s="143">
        <f>IF(N1027="nulová",J1027,0)</f>
        <v>0</v>
      </c>
      <c r="BJ1027" s="16" t="s">
        <v>88</v>
      </c>
      <c r="BK1027" s="143">
        <f>ROUND(I1027*H1027,2)</f>
        <v>0</v>
      </c>
      <c r="BL1027" s="16" t="s">
        <v>137</v>
      </c>
      <c r="BM1027" s="142" t="s">
        <v>1378</v>
      </c>
    </row>
    <row r="1028" spans="2:65" s="1" customFormat="1" ht="19.5">
      <c r="B1028" s="31"/>
      <c r="D1028" s="144" t="s">
        <v>139</v>
      </c>
      <c r="F1028" s="145" t="s">
        <v>1377</v>
      </c>
      <c r="I1028" s="146"/>
      <c r="L1028" s="31"/>
      <c r="M1028" s="147"/>
      <c r="T1028" s="55"/>
      <c r="AT1028" s="16" t="s">
        <v>139</v>
      </c>
      <c r="AU1028" s="16" t="s">
        <v>90</v>
      </c>
    </row>
    <row r="1029" spans="2:65" s="1" customFormat="1" ht="19.5">
      <c r="B1029" s="31"/>
      <c r="D1029" s="144" t="s">
        <v>579</v>
      </c>
      <c r="F1029" s="180" t="s">
        <v>1379</v>
      </c>
      <c r="I1029" s="146"/>
      <c r="L1029" s="31"/>
      <c r="M1029" s="147"/>
      <c r="T1029" s="55"/>
      <c r="AT1029" s="16" t="s">
        <v>579</v>
      </c>
      <c r="AU1029" s="16" t="s">
        <v>90</v>
      </c>
    </row>
    <row r="1030" spans="2:65" s="12" customFormat="1" ht="11.25">
      <c r="B1030" s="150"/>
      <c r="D1030" s="144" t="s">
        <v>143</v>
      </c>
      <c r="E1030" s="151" t="s">
        <v>1</v>
      </c>
      <c r="F1030" s="152" t="s">
        <v>1358</v>
      </c>
      <c r="H1030" s="151" t="s">
        <v>1</v>
      </c>
      <c r="I1030" s="153"/>
      <c r="L1030" s="150"/>
      <c r="M1030" s="154"/>
      <c r="T1030" s="155"/>
      <c r="AT1030" s="151" t="s">
        <v>143</v>
      </c>
      <c r="AU1030" s="151" t="s">
        <v>90</v>
      </c>
      <c r="AV1030" s="12" t="s">
        <v>88</v>
      </c>
      <c r="AW1030" s="12" t="s">
        <v>36</v>
      </c>
      <c r="AX1030" s="12" t="s">
        <v>80</v>
      </c>
      <c r="AY1030" s="151" t="s">
        <v>130</v>
      </c>
    </row>
    <row r="1031" spans="2:65" s="12" customFormat="1" ht="11.25">
      <c r="B1031" s="150"/>
      <c r="D1031" s="144" t="s">
        <v>143</v>
      </c>
      <c r="E1031" s="151" t="s">
        <v>1</v>
      </c>
      <c r="F1031" s="152" t="s">
        <v>946</v>
      </c>
      <c r="H1031" s="151" t="s">
        <v>1</v>
      </c>
      <c r="I1031" s="153"/>
      <c r="L1031" s="150"/>
      <c r="M1031" s="154"/>
      <c r="T1031" s="155"/>
      <c r="AT1031" s="151" t="s">
        <v>143</v>
      </c>
      <c r="AU1031" s="151" t="s">
        <v>90</v>
      </c>
      <c r="AV1031" s="12" t="s">
        <v>88</v>
      </c>
      <c r="AW1031" s="12" t="s">
        <v>36</v>
      </c>
      <c r="AX1031" s="12" t="s">
        <v>80</v>
      </c>
      <c r="AY1031" s="151" t="s">
        <v>130</v>
      </c>
    </row>
    <row r="1032" spans="2:65" s="13" customFormat="1" ht="11.25">
      <c r="B1032" s="156"/>
      <c r="D1032" s="144" t="s">
        <v>143</v>
      </c>
      <c r="E1032" s="157" t="s">
        <v>1</v>
      </c>
      <c r="F1032" s="158" t="s">
        <v>88</v>
      </c>
      <c r="H1032" s="159">
        <v>1</v>
      </c>
      <c r="I1032" s="160"/>
      <c r="L1032" s="156"/>
      <c r="M1032" s="161"/>
      <c r="T1032" s="162"/>
      <c r="AT1032" s="157" t="s">
        <v>143</v>
      </c>
      <c r="AU1032" s="157" t="s">
        <v>90</v>
      </c>
      <c r="AV1032" s="13" t="s">
        <v>90</v>
      </c>
      <c r="AW1032" s="13" t="s">
        <v>36</v>
      </c>
      <c r="AX1032" s="13" t="s">
        <v>88</v>
      </c>
      <c r="AY1032" s="157" t="s">
        <v>130</v>
      </c>
    </row>
    <row r="1033" spans="2:65" s="1" customFormat="1" ht="24.2" customHeight="1">
      <c r="B1033" s="31"/>
      <c r="C1033" s="170" t="s">
        <v>684</v>
      </c>
      <c r="D1033" s="170" t="s">
        <v>327</v>
      </c>
      <c r="E1033" s="171" t="s">
        <v>1380</v>
      </c>
      <c r="F1033" s="172" t="s">
        <v>1381</v>
      </c>
      <c r="G1033" s="173" t="s">
        <v>215</v>
      </c>
      <c r="H1033" s="174">
        <v>1</v>
      </c>
      <c r="I1033" s="175"/>
      <c r="J1033" s="176">
        <f>ROUND(I1033*H1033,2)</f>
        <v>0</v>
      </c>
      <c r="K1033" s="172" t="s">
        <v>1</v>
      </c>
      <c r="L1033" s="177"/>
      <c r="M1033" s="178" t="s">
        <v>1</v>
      </c>
      <c r="N1033" s="179" t="s">
        <v>45</v>
      </c>
      <c r="P1033" s="140">
        <f>O1033*H1033</f>
        <v>0</v>
      </c>
      <c r="Q1033" s="140">
        <v>4.7779999999999996</v>
      </c>
      <c r="R1033" s="140">
        <f>Q1033*H1033</f>
        <v>4.7779999999999996</v>
      </c>
      <c r="S1033" s="140">
        <v>0</v>
      </c>
      <c r="T1033" s="141">
        <f>S1033*H1033</f>
        <v>0</v>
      </c>
      <c r="AR1033" s="142" t="s">
        <v>205</v>
      </c>
      <c r="AT1033" s="142" t="s">
        <v>327</v>
      </c>
      <c r="AU1033" s="142" t="s">
        <v>90</v>
      </c>
      <c r="AY1033" s="16" t="s">
        <v>130</v>
      </c>
      <c r="BE1033" s="143">
        <f>IF(N1033="základní",J1033,0)</f>
        <v>0</v>
      </c>
      <c r="BF1033" s="143">
        <f>IF(N1033="snížená",J1033,0)</f>
        <v>0</v>
      </c>
      <c r="BG1033" s="143">
        <f>IF(N1033="zákl. přenesená",J1033,0)</f>
        <v>0</v>
      </c>
      <c r="BH1033" s="143">
        <f>IF(N1033="sníž. přenesená",J1033,0)</f>
        <v>0</v>
      </c>
      <c r="BI1033" s="143">
        <f>IF(N1033="nulová",J1033,0)</f>
        <v>0</v>
      </c>
      <c r="BJ1033" s="16" t="s">
        <v>88</v>
      </c>
      <c r="BK1033" s="143">
        <f>ROUND(I1033*H1033,2)</f>
        <v>0</v>
      </c>
      <c r="BL1033" s="16" t="s">
        <v>137</v>
      </c>
      <c r="BM1033" s="142" t="s">
        <v>1382</v>
      </c>
    </row>
    <row r="1034" spans="2:65" s="1" customFormat="1" ht="19.5">
      <c r="B1034" s="31"/>
      <c r="D1034" s="144" t="s">
        <v>139</v>
      </c>
      <c r="F1034" s="145" t="s">
        <v>1381</v>
      </c>
      <c r="I1034" s="146"/>
      <c r="L1034" s="31"/>
      <c r="M1034" s="147"/>
      <c r="T1034" s="55"/>
      <c r="AT1034" s="16" t="s">
        <v>139</v>
      </c>
      <c r="AU1034" s="16" t="s">
        <v>90</v>
      </c>
    </row>
    <row r="1035" spans="2:65" s="1" customFormat="1" ht="19.5">
      <c r="B1035" s="31"/>
      <c r="D1035" s="144" t="s">
        <v>579</v>
      </c>
      <c r="F1035" s="180" t="s">
        <v>1383</v>
      </c>
      <c r="I1035" s="146"/>
      <c r="L1035" s="31"/>
      <c r="M1035" s="147"/>
      <c r="T1035" s="55"/>
      <c r="AT1035" s="16" t="s">
        <v>579</v>
      </c>
      <c r="AU1035" s="16" t="s">
        <v>90</v>
      </c>
    </row>
    <row r="1036" spans="2:65" s="12" customFormat="1" ht="11.25">
      <c r="B1036" s="150"/>
      <c r="D1036" s="144" t="s">
        <v>143</v>
      </c>
      <c r="E1036" s="151" t="s">
        <v>1</v>
      </c>
      <c r="F1036" s="152" t="s">
        <v>1358</v>
      </c>
      <c r="H1036" s="151" t="s">
        <v>1</v>
      </c>
      <c r="I1036" s="153"/>
      <c r="L1036" s="150"/>
      <c r="M1036" s="154"/>
      <c r="T1036" s="155"/>
      <c r="AT1036" s="151" t="s">
        <v>143</v>
      </c>
      <c r="AU1036" s="151" t="s">
        <v>90</v>
      </c>
      <c r="AV1036" s="12" t="s">
        <v>88</v>
      </c>
      <c r="AW1036" s="12" t="s">
        <v>36</v>
      </c>
      <c r="AX1036" s="12" t="s">
        <v>80</v>
      </c>
      <c r="AY1036" s="151" t="s">
        <v>130</v>
      </c>
    </row>
    <row r="1037" spans="2:65" s="12" customFormat="1" ht="11.25">
      <c r="B1037" s="150"/>
      <c r="D1037" s="144" t="s">
        <v>143</v>
      </c>
      <c r="E1037" s="151" t="s">
        <v>1</v>
      </c>
      <c r="F1037" s="152" t="s">
        <v>942</v>
      </c>
      <c r="H1037" s="151" t="s">
        <v>1</v>
      </c>
      <c r="I1037" s="153"/>
      <c r="L1037" s="150"/>
      <c r="M1037" s="154"/>
      <c r="T1037" s="155"/>
      <c r="AT1037" s="151" t="s">
        <v>143</v>
      </c>
      <c r="AU1037" s="151" t="s">
        <v>90</v>
      </c>
      <c r="AV1037" s="12" t="s">
        <v>88</v>
      </c>
      <c r="AW1037" s="12" t="s">
        <v>36</v>
      </c>
      <c r="AX1037" s="12" t="s">
        <v>80</v>
      </c>
      <c r="AY1037" s="151" t="s">
        <v>130</v>
      </c>
    </row>
    <row r="1038" spans="2:65" s="13" customFormat="1" ht="11.25">
      <c r="B1038" s="156"/>
      <c r="D1038" s="144" t="s">
        <v>143</v>
      </c>
      <c r="E1038" s="157" t="s">
        <v>1</v>
      </c>
      <c r="F1038" s="158" t="s">
        <v>88</v>
      </c>
      <c r="H1038" s="159">
        <v>1</v>
      </c>
      <c r="I1038" s="160"/>
      <c r="L1038" s="156"/>
      <c r="M1038" s="161"/>
      <c r="T1038" s="162"/>
      <c r="AT1038" s="157" t="s">
        <v>143</v>
      </c>
      <c r="AU1038" s="157" t="s">
        <v>90</v>
      </c>
      <c r="AV1038" s="13" t="s">
        <v>90</v>
      </c>
      <c r="AW1038" s="13" t="s">
        <v>36</v>
      </c>
      <c r="AX1038" s="13" t="s">
        <v>88</v>
      </c>
      <c r="AY1038" s="157" t="s">
        <v>130</v>
      </c>
    </row>
    <row r="1039" spans="2:65" s="1" customFormat="1" ht="24.2" customHeight="1">
      <c r="B1039" s="31"/>
      <c r="C1039" s="170" t="s">
        <v>688</v>
      </c>
      <c r="D1039" s="170" t="s">
        <v>327</v>
      </c>
      <c r="E1039" s="171" t="s">
        <v>1384</v>
      </c>
      <c r="F1039" s="172" t="s">
        <v>1385</v>
      </c>
      <c r="G1039" s="173" t="s">
        <v>215</v>
      </c>
      <c r="H1039" s="174">
        <v>1</v>
      </c>
      <c r="I1039" s="175"/>
      <c r="J1039" s="176">
        <f>ROUND(I1039*H1039,2)</f>
        <v>0</v>
      </c>
      <c r="K1039" s="172" t="s">
        <v>1</v>
      </c>
      <c r="L1039" s="177"/>
      <c r="M1039" s="178" t="s">
        <v>1</v>
      </c>
      <c r="N1039" s="179" t="s">
        <v>45</v>
      </c>
      <c r="P1039" s="140">
        <f>O1039*H1039</f>
        <v>0</v>
      </c>
      <c r="Q1039" s="140">
        <v>3.9140000000000001</v>
      </c>
      <c r="R1039" s="140">
        <f>Q1039*H1039</f>
        <v>3.9140000000000001</v>
      </c>
      <c r="S1039" s="140">
        <v>0</v>
      </c>
      <c r="T1039" s="141">
        <f>S1039*H1039</f>
        <v>0</v>
      </c>
      <c r="AR1039" s="142" t="s">
        <v>205</v>
      </c>
      <c r="AT1039" s="142" t="s">
        <v>327</v>
      </c>
      <c r="AU1039" s="142" t="s">
        <v>90</v>
      </c>
      <c r="AY1039" s="16" t="s">
        <v>130</v>
      </c>
      <c r="BE1039" s="143">
        <f>IF(N1039="základní",J1039,0)</f>
        <v>0</v>
      </c>
      <c r="BF1039" s="143">
        <f>IF(N1039="snížená",J1039,0)</f>
        <v>0</v>
      </c>
      <c r="BG1039" s="143">
        <f>IF(N1039="zákl. přenesená",J1039,0)</f>
        <v>0</v>
      </c>
      <c r="BH1039" s="143">
        <f>IF(N1039="sníž. přenesená",J1039,0)</f>
        <v>0</v>
      </c>
      <c r="BI1039" s="143">
        <f>IF(N1039="nulová",J1039,0)</f>
        <v>0</v>
      </c>
      <c r="BJ1039" s="16" t="s">
        <v>88</v>
      </c>
      <c r="BK1039" s="143">
        <f>ROUND(I1039*H1039,2)</f>
        <v>0</v>
      </c>
      <c r="BL1039" s="16" t="s">
        <v>137</v>
      </c>
      <c r="BM1039" s="142" t="s">
        <v>1386</v>
      </c>
    </row>
    <row r="1040" spans="2:65" s="1" customFormat="1" ht="19.5">
      <c r="B1040" s="31"/>
      <c r="D1040" s="144" t="s">
        <v>139</v>
      </c>
      <c r="F1040" s="145" t="s">
        <v>1385</v>
      </c>
      <c r="I1040" s="146"/>
      <c r="L1040" s="31"/>
      <c r="M1040" s="147"/>
      <c r="T1040" s="55"/>
      <c r="AT1040" s="16" t="s">
        <v>139</v>
      </c>
      <c r="AU1040" s="16" t="s">
        <v>90</v>
      </c>
    </row>
    <row r="1041" spans="2:65" s="1" customFormat="1" ht="19.5">
      <c r="B1041" s="31"/>
      <c r="D1041" s="144" t="s">
        <v>579</v>
      </c>
      <c r="F1041" s="180" t="s">
        <v>1387</v>
      </c>
      <c r="I1041" s="146"/>
      <c r="L1041" s="31"/>
      <c r="M1041" s="147"/>
      <c r="T1041" s="55"/>
      <c r="AT1041" s="16" t="s">
        <v>579</v>
      </c>
      <c r="AU1041" s="16" t="s">
        <v>90</v>
      </c>
    </row>
    <row r="1042" spans="2:65" s="12" customFormat="1" ht="11.25">
      <c r="B1042" s="150"/>
      <c r="D1042" s="144" t="s">
        <v>143</v>
      </c>
      <c r="E1042" s="151" t="s">
        <v>1</v>
      </c>
      <c r="F1042" s="152" t="s">
        <v>1358</v>
      </c>
      <c r="H1042" s="151" t="s">
        <v>1</v>
      </c>
      <c r="I1042" s="153"/>
      <c r="L1042" s="150"/>
      <c r="M1042" s="154"/>
      <c r="T1042" s="155"/>
      <c r="AT1042" s="151" t="s">
        <v>143</v>
      </c>
      <c r="AU1042" s="151" t="s">
        <v>90</v>
      </c>
      <c r="AV1042" s="12" t="s">
        <v>88</v>
      </c>
      <c r="AW1042" s="12" t="s">
        <v>36</v>
      </c>
      <c r="AX1042" s="12" t="s">
        <v>80</v>
      </c>
      <c r="AY1042" s="151" t="s">
        <v>130</v>
      </c>
    </row>
    <row r="1043" spans="2:65" s="12" customFormat="1" ht="11.25">
      <c r="B1043" s="150"/>
      <c r="D1043" s="144" t="s">
        <v>143</v>
      </c>
      <c r="E1043" s="151" t="s">
        <v>1</v>
      </c>
      <c r="F1043" s="152" t="s">
        <v>942</v>
      </c>
      <c r="H1043" s="151" t="s">
        <v>1</v>
      </c>
      <c r="I1043" s="153"/>
      <c r="L1043" s="150"/>
      <c r="M1043" s="154"/>
      <c r="T1043" s="155"/>
      <c r="AT1043" s="151" t="s">
        <v>143</v>
      </c>
      <c r="AU1043" s="151" t="s">
        <v>90</v>
      </c>
      <c r="AV1043" s="12" t="s">
        <v>88</v>
      </c>
      <c r="AW1043" s="12" t="s">
        <v>36</v>
      </c>
      <c r="AX1043" s="12" t="s">
        <v>80</v>
      </c>
      <c r="AY1043" s="151" t="s">
        <v>130</v>
      </c>
    </row>
    <row r="1044" spans="2:65" s="13" customFormat="1" ht="11.25">
      <c r="B1044" s="156"/>
      <c r="D1044" s="144" t="s">
        <v>143</v>
      </c>
      <c r="E1044" s="157" t="s">
        <v>1</v>
      </c>
      <c r="F1044" s="158" t="s">
        <v>88</v>
      </c>
      <c r="H1044" s="159">
        <v>1</v>
      </c>
      <c r="I1044" s="160"/>
      <c r="L1044" s="156"/>
      <c r="M1044" s="161"/>
      <c r="T1044" s="162"/>
      <c r="AT1044" s="157" t="s">
        <v>143</v>
      </c>
      <c r="AU1044" s="157" t="s">
        <v>90</v>
      </c>
      <c r="AV1044" s="13" t="s">
        <v>90</v>
      </c>
      <c r="AW1044" s="13" t="s">
        <v>36</v>
      </c>
      <c r="AX1044" s="13" t="s">
        <v>88</v>
      </c>
      <c r="AY1044" s="157" t="s">
        <v>130</v>
      </c>
    </row>
    <row r="1045" spans="2:65" s="1" customFormat="1" ht="16.5" customHeight="1">
      <c r="B1045" s="31"/>
      <c r="C1045" s="170" t="s">
        <v>692</v>
      </c>
      <c r="D1045" s="170" t="s">
        <v>327</v>
      </c>
      <c r="E1045" s="171" t="s">
        <v>1388</v>
      </c>
      <c r="F1045" s="172" t="s">
        <v>1389</v>
      </c>
      <c r="G1045" s="173" t="s">
        <v>215</v>
      </c>
      <c r="H1045" s="174">
        <v>1</v>
      </c>
      <c r="I1045" s="175"/>
      <c r="J1045" s="176">
        <f>ROUND(I1045*H1045,2)</f>
        <v>0</v>
      </c>
      <c r="K1045" s="172" t="s">
        <v>1</v>
      </c>
      <c r="L1045" s="177"/>
      <c r="M1045" s="178" t="s">
        <v>1</v>
      </c>
      <c r="N1045" s="179" t="s">
        <v>45</v>
      </c>
      <c r="P1045" s="140">
        <f>O1045*H1045</f>
        <v>0</v>
      </c>
      <c r="Q1045" s="140">
        <v>0.44900000000000001</v>
      </c>
      <c r="R1045" s="140">
        <f>Q1045*H1045</f>
        <v>0.44900000000000001</v>
      </c>
      <c r="S1045" s="140">
        <v>0</v>
      </c>
      <c r="T1045" s="141">
        <f>S1045*H1045</f>
        <v>0</v>
      </c>
      <c r="AR1045" s="142" t="s">
        <v>205</v>
      </c>
      <c r="AT1045" s="142" t="s">
        <v>327</v>
      </c>
      <c r="AU1045" s="142" t="s">
        <v>90</v>
      </c>
      <c r="AY1045" s="16" t="s">
        <v>130</v>
      </c>
      <c r="BE1045" s="143">
        <f>IF(N1045="základní",J1045,0)</f>
        <v>0</v>
      </c>
      <c r="BF1045" s="143">
        <f>IF(N1045="snížená",J1045,0)</f>
        <v>0</v>
      </c>
      <c r="BG1045" s="143">
        <f>IF(N1045="zákl. přenesená",J1045,0)</f>
        <v>0</v>
      </c>
      <c r="BH1045" s="143">
        <f>IF(N1045="sníž. přenesená",J1045,0)</f>
        <v>0</v>
      </c>
      <c r="BI1045" s="143">
        <f>IF(N1045="nulová",J1045,0)</f>
        <v>0</v>
      </c>
      <c r="BJ1045" s="16" t="s">
        <v>88</v>
      </c>
      <c r="BK1045" s="143">
        <f>ROUND(I1045*H1045,2)</f>
        <v>0</v>
      </c>
      <c r="BL1045" s="16" t="s">
        <v>137</v>
      </c>
      <c r="BM1045" s="142" t="s">
        <v>1390</v>
      </c>
    </row>
    <row r="1046" spans="2:65" s="1" customFormat="1" ht="11.25">
      <c r="B1046" s="31"/>
      <c r="D1046" s="144" t="s">
        <v>139</v>
      </c>
      <c r="F1046" s="145" t="s">
        <v>1389</v>
      </c>
      <c r="I1046" s="146"/>
      <c r="L1046" s="31"/>
      <c r="M1046" s="147"/>
      <c r="T1046" s="55"/>
      <c r="AT1046" s="16" t="s">
        <v>139</v>
      </c>
      <c r="AU1046" s="16" t="s">
        <v>90</v>
      </c>
    </row>
    <row r="1047" spans="2:65" s="1" customFormat="1" ht="19.5">
      <c r="B1047" s="31"/>
      <c r="D1047" s="144" t="s">
        <v>579</v>
      </c>
      <c r="F1047" s="180" t="s">
        <v>1391</v>
      </c>
      <c r="I1047" s="146"/>
      <c r="L1047" s="31"/>
      <c r="M1047" s="147"/>
      <c r="T1047" s="55"/>
      <c r="AT1047" s="16" t="s">
        <v>579</v>
      </c>
      <c r="AU1047" s="16" t="s">
        <v>90</v>
      </c>
    </row>
    <row r="1048" spans="2:65" s="12" customFormat="1" ht="11.25">
      <c r="B1048" s="150"/>
      <c r="D1048" s="144" t="s">
        <v>143</v>
      </c>
      <c r="E1048" s="151" t="s">
        <v>1</v>
      </c>
      <c r="F1048" s="152" t="s">
        <v>1358</v>
      </c>
      <c r="H1048" s="151" t="s">
        <v>1</v>
      </c>
      <c r="I1048" s="153"/>
      <c r="L1048" s="150"/>
      <c r="M1048" s="154"/>
      <c r="T1048" s="155"/>
      <c r="AT1048" s="151" t="s">
        <v>143</v>
      </c>
      <c r="AU1048" s="151" t="s">
        <v>90</v>
      </c>
      <c r="AV1048" s="12" t="s">
        <v>88</v>
      </c>
      <c r="AW1048" s="12" t="s">
        <v>36</v>
      </c>
      <c r="AX1048" s="12" t="s">
        <v>80</v>
      </c>
      <c r="AY1048" s="151" t="s">
        <v>130</v>
      </c>
    </row>
    <row r="1049" spans="2:65" s="12" customFormat="1" ht="11.25">
      <c r="B1049" s="150"/>
      <c r="D1049" s="144" t="s">
        <v>143</v>
      </c>
      <c r="E1049" s="151" t="s">
        <v>1</v>
      </c>
      <c r="F1049" s="152" t="s">
        <v>946</v>
      </c>
      <c r="H1049" s="151" t="s">
        <v>1</v>
      </c>
      <c r="I1049" s="153"/>
      <c r="L1049" s="150"/>
      <c r="M1049" s="154"/>
      <c r="T1049" s="155"/>
      <c r="AT1049" s="151" t="s">
        <v>143</v>
      </c>
      <c r="AU1049" s="151" t="s">
        <v>90</v>
      </c>
      <c r="AV1049" s="12" t="s">
        <v>88</v>
      </c>
      <c r="AW1049" s="12" t="s">
        <v>36</v>
      </c>
      <c r="AX1049" s="12" t="s">
        <v>80</v>
      </c>
      <c r="AY1049" s="151" t="s">
        <v>130</v>
      </c>
    </row>
    <row r="1050" spans="2:65" s="13" customFormat="1" ht="11.25">
      <c r="B1050" s="156"/>
      <c r="D1050" s="144" t="s">
        <v>143</v>
      </c>
      <c r="E1050" s="157" t="s">
        <v>1</v>
      </c>
      <c r="F1050" s="158" t="s">
        <v>88</v>
      </c>
      <c r="H1050" s="159">
        <v>1</v>
      </c>
      <c r="I1050" s="160"/>
      <c r="L1050" s="156"/>
      <c r="M1050" s="161"/>
      <c r="T1050" s="162"/>
      <c r="AT1050" s="157" t="s">
        <v>143</v>
      </c>
      <c r="AU1050" s="157" t="s">
        <v>90</v>
      </c>
      <c r="AV1050" s="13" t="s">
        <v>90</v>
      </c>
      <c r="AW1050" s="13" t="s">
        <v>36</v>
      </c>
      <c r="AX1050" s="13" t="s">
        <v>88</v>
      </c>
      <c r="AY1050" s="157" t="s">
        <v>130</v>
      </c>
    </row>
    <row r="1051" spans="2:65" s="1" customFormat="1" ht="16.5" customHeight="1">
      <c r="B1051" s="31"/>
      <c r="C1051" s="170" t="s">
        <v>698</v>
      </c>
      <c r="D1051" s="170" t="s">
        <v>327</v>
      </c>
      <c r="E1051" s="171" t="s">
        <v>1392</v>
      </c>
      <c r="F1051" s="172" t="s">
        <v>1393</v>
      </c>
      <c r="G1051" s="173" t="s">
        <v>215</v>
      </c>
      <c r="H1051" s="174">
        <v>2</v>
      </c>
      <c r="I1051" s="175"/>
      <c r="J1051" s="176">
        <f>ROUND(I1051*H1051,2)</f>
        <v>0</v>
      </c>
      <c r="K1051" s="172" t="s">
        <v>1</v>
      </c>
      <c r="L1051" s="177"/>
      <c r="M1051" s="178" t="s">
        <v>1</v>
      </c>
      <c r="N1051" s="179" t="s">
        <v>45</v>
      </c>
      <c r="P1051" s="140">
        <f>O1051*H1051</f>
        <v>0</v>
      </c>
      <c r="Q1051" s="140">
        <v>0.7</v>
      </c>
      <c r="R1051" s="140">
        <f>Q1051*H1051</f>
        <v>1.4</v>
      </c>
      <c r="S1051" s="140">
        <v>0</v>
      </c>
      <c r="T1051" s="141">
        <f>S1051*H1051</f>
        <v>0</v>
      </c>
      <c r="AR1051" s="142" t="s">
        <v>205</v>
      </c>
      <c r="AT1051" s="142" t="s">
        <v>327</v>
      </c>
      <c r="AU1051" s="142" t="s">
        <v>90</v>
      </c>
      <c r="AY1051" s="16" t="s">
        <v>130</v>
      </c>
      <c r="BE1051" s="143">
        <f>IF(N1051="základní",J1051,0)</f>
        <v>0</v>
      </c>
      <c r="BF1051" s="143">
        <f>IF(N1051="snížená",J1051,0)</f>
        <v>0</v>
      </c>
      <c r="BG1051" s="143">
        <f>IF(N1051="zákl. přenesená",J1051,0)</f>
        <v>0</v>
      </c>
      <c r="BH1051" s="143">
        <f>IF(N1051="sníž. přenesená",J1051,0)</f>
        <v>0</v>
      </c>
      <c r="BI1051" s="143">
        <f>IF(N1051="nulová",J1051,0)</f>
        <v>0</v>
      </c>
      <c r="BJ1051" s="16" t="s">
        <v>88</v>
      </c>
      <c r="BK1051" s="143">
        <f>ROUND(I1051*H1051,2)</f>
        <v>0</v>
      </c>
      <c r="BL1051" s="16" t="s">
        <v>137</v>
      </c>
      <c r="BM1051" s="142" t="s">
        <v>1394</v>
      </c>
    </row>
    <row r="1052" spans="2:65" s="1" customFormat="1" ht="11.25">
      <c r="B1052" s="31"/>
      <c r="D1052" s="144" t="s">
        <v>139</v>
      </c>
      <c r="F1052" s="145" t="s">
        <v>1393</v>
      </c>
      <c r="I1052" s="146"/>
      <c r="L1052" s="31"/>
      <c r="M1052" s="147"/>
      <c r="T1052" s="55"/>
      <c r="AT1052" s="16" t="s">
        <v>139</v>
      </c>
      <c r="AU1052" s="16" t="s">
        <v>90</v>
      </c>
    </row>
    <row r="1053" spans="2:65" s="1" customFormat="1" ht="19.5">
      <c r="B1053" s="31"/>
      <c r="D1053" s="144" t="s">
        <v>579</v>
      </c>
      <c r="F1053" s="180" t="s">
        <v>1395</v>
      </c>
      <c r="I1053" s="146"/>
      <c r="L1053" s="31"/>
      <c r="M1053" s="147"/>
      <c r="T1053" s="55"/>
      <c r="AT1053" s="16" t="s">
        <v>579</v>
      </c>
      <c r="AU1053" s="16" t="s">
        <v>90</v>
      </c>
    </row>
    <row r="1054" spans="2:65" s="12" customFormat="1" ht="11.25">
      <c r="B1054" s="150"/>
      <c r="D1054" s="144" t="s">
        <v>143</v>
      </c>
      <c r="E1054" s="151" t="s">
        <v>1</v>
      </c>
      <c r="F1054" s="152" t="s">
        <v>1358</v>
      </c>
      <c r="H1054" s="151" t="s">
        <v>1</v>
      </c>
      <c r="I1054" s="153"/>
      <c r="L1054" s="150"/>
      <c r="M1054" s="154"/>
      <c r="T1054" s="155"/>
      <c r="AT1054" s="151" t="s">
        <v>143</v>
      </c>
      <c r="AU1054" s="151" t="s">
        <v>90</v>
      </c>
      <c r="AV1054" s="12" t="s">
        <v>88</v>
      </c>
      <c r="AW1054" s="12" t="s">
        <v>36</v>
      </c>
      <c r="AX1054" s="12" t="s">
        <v>80</v>
      </c>
      <c r="AY1054" s="151" t="s">
        <v>130</v>
      </c>
    </row>
    <row r="1055" spans="2:65" s="12" customFormat="1" ht="11.25">
      <c r="B1055" s="150"/>
      <c r="D1055" s="144" t="s">
        <v>143</v>
      </c>
      <c r="E1055" s="151" t="s">
        <v>1</v>
      </c>
      <c r="F1055" s="152" t="s">
        <v>942</v>
      </c>
      <c r="H1055" s="151" t="s">
        <v>1</v>
      </c>
      <c r="I1055" s="153"/>
      <c r="L1055" s="150"/>
      <c r="M1055" s="154"/>
      <c r="T1055" s="155"/>
      <c r="AT1055" s="151" t="s">
        <v>143</v>
      </c>
      <c r="AU1055" s="151" t="s">
        <v>90</v>
      </c>
      <c r="AV1055" s="12" t="s">
        <v>88</v>
      </c>
      <c r="AW1055" s="12" t="s">
        <v>36</v>
      </c>
      <c r="AX1055" s="12" t="s">
        <v>80</v>
      </c>
      <c r="AY1055" s="151" t="s">
        <v>130</v>
      </c>
    </row>
    <row r="1056" spans="2:65" s="13" customFormat="1" ht="11.25">
      <c r="B1056" s="156"/>
      <c r="D1056" s="144" t="s">
        <v>143</v>
      </c>
      <c r="E1056" s="157" t="s">
        <v>1</v>
      </c>
      <c r="F1056" s="158" t="s">
        <v>90</v>
      </c>
      <c r="H1056" s="159">
        <v>2</v>
      </c>
      <c r="I1056" s="160"/>
      <c r="L1056" s="156"/>
      <c r="M1056" s="161"/>
      <c r="T1056" s="162"/>
      <c r="AT1056" s="157" t="s">
        <v>143</v>
      </c>
      <c r="AU1056" s="157" t="s">
        <v>90</v>
      </c>
      <c r="AV1056" s="13" t="s">
        <v>90</v>
      </c>
      <c r="AW1056" s="13" t="s">
        <v>36</v>
      </c>
      <c r="AX1056" s="13" t="s">
        <v>88</v>
      </c>
      <c r="AY1056" s="157" t="s">
        <v>130</v>
      </c>
    </row>
    <row r="1057" spans="2:65" s="1" customFormat="1" ht="24.2" customHeight="1">
      <c r="B1057" s="31"/>
      <c r="C1057" s="170" t="s">
        <v>702</v>
      </c>
      <c r="D1057" s="170" t="s">
        <v>327</v>
      </c>
      <c r="E1057" s="171" t="s">
        <v>1396</v>
      </c>
      <c r="F1057" s="172" t="s">
        <v>1397</v>
      </c>
      <c r="G1057" s="173" t="s">
        <v>215</v>
      </c>
      <c r="H1057" s="174">
        <v>6</v>
      </c>
      <c r="I1057" s="175"/>
      <c r="J1057" s="176">
        <f>ROUND(I1057*H1057,2)</f>
        <v>0</v>
      </c>
      <c r="K1057" s="172" t="s">
        <v>136</v>
      </c>
      <c r="L1057" s="177"/>
      <c r="M1057" s="178" t="s">
        <v>1</v>
      </c>
      <c r="N1057" s="179" t="s">
        <v>45</v>
      </c>
      <c r="P1057" s="140">
        <f>O1057*H1057</f>
        <v>0</v>
      </c>
      <c r="Q1057" s="140">
        <v>2E-3</v>
      </c>
      <c r="R1057" s="140">
        <f>Q1057*H1057</f>
        <v>1.2E-2</v>
      </c>
      <c r="S1057" s="140">
        <v>0</v>
      </c>
      <c r="T1057" s="141">
        <f>S1057*H1057</f>
        <v>0</v>
      </c>
      <c r="AR1057" s="142" t="s">
        <v>205</v>
      </c>
      <c r="AT1057" s="142" t="s">
        <v>327</v>
      </c>
      <c r="AU1057" s="142" t="s">
        <v>90</v>
      </c>
      <c r="AY1057" s="16" t="s">
        <v>130</v>
      </c>
      <c r="BE1057" s="143">
        <f>IF(N1057="základní",J1057,0)</f>
        <v>0</v>
      </c>
      <c r="BF1057" s="143">
        <f>IF(N1057="snížená",J1057,0)</f>
        <v>0</v>
      </c>
      <c r="BG1057" s="143">
        <f>IF(N1057="zákl. přenesená",J1057,0)</f>
        <v>0</v>
      </c>
      <c r="BH1057" s="143">
        <f>IF(N1057="sníž. přenesená",J1057,0)</f>
        <v>0</v>
      </c>
      <c r="BI1057" s="143">
        <f>IF(N1057="nulová",J1057,0)</f>
        <v>0</v>
      </c>
      <c r="BJ1057" s="16" t="s">
        <v>88</v>
      </c>
      <c r="BK1057" s="143">
        <f>ROUND(I1057*H1057,2)</f>
        <v>0</v>
      </c>
      <c r="BL1057" s="16" t="s">
        <v>137</v>
      </c>
      <c r="BM1057" s="142" t="s">
        <v>1398</v>
      </c>
    </row>
    <row r="1058" spans="2:65" s="1" customFormat="1" ht="11.25">
      <c r="B1058" s="31"/>
      <c r="D1058" s="144" t="s">
        <v>139</v>
      </c>
      <c r="F1058" s="145" t="s">
        <v>1397</v>
      </c>
      <c r="I1058" s="146"/>
      <c r="L1058" s="31"/>
      <c r="M1058" s="147"/>
      <c r="T1058" s="55"/>
      <c r="AT1058" s="16" t="s">
        <v>139</v>
      </c>
      <c r="AU1058" s="16" t="s">
        <v>90</v>
      </c>
    </row>
    <row r="1059" spans="2:65" s="12" customFormat="1" ht="11.25">
      <c r="B1059" s="150"/>
      <c r="D1059" s="144" t="s">
        <v>143</v>
      </c>
      <c r="E1059" s="151" t="s">
        <v>1</v>
      </c>
      <c r="F1059" s="152" t="s">
        <v>174</v>
      </c>
      <c r="H1059" s="151" t="s">
        <v>1</v>
      </c>
      <c r="I1059" s="153"/>
      <c r="L1059" s="150"/>
      <c r="M1059" s="154"/>
      <c r="T1059" s="155"/>
      <c r="AT1059" s="151" t="s">
        <v>143</v>
      </c>
      <c r="AU1059" s="151" t="s">
        <v>90</v>
      </c>
      <c r="AV1059" s="12" t="s">
        <v>88</v>
      </c>
      <c r="AW1059" s="12" t="s">
        <v>36</v>
      </c>
      <c r="AX1059" s="12" t="s">
        <v>80</v>
      </c>
      <c r="AY1059" s="151" t="s">
        <v>130</v>
      </c>
    </row>
    <row r="1060" spans="2:65" s="12" customFormat="1" ht="11.25">
      <c r="B1060" s="150"/>
      <c r="D1060" s="144" t="s">
        <v>143</v>
      </c>
      <c r="E1060" s="151" t="s">
        <v>1</v>
      </c>
      <c r="F1060" s="152" t="s">
        <v>944</v>
      </c>
      <c r="H1060" s="151" t="s">
        <v>1</v>
      </c>
      <c r="I1060" s="153"/>
      <c r="L1060" s="150"/>
      <c r="M1060" s="154"/>
      <c r="T1060" s="155"/>
      <c r="AT1060" s="151" t="s">
        <v>143</v>
      </c>
      <c r="AU1060" s="151" t="s">
        <v>90</v>
      </c>
      <c r="AV1060" s="12" t="s">
        <v>88</v>
      </c>
      <c r="AW1060" s="12" t="s">
        <v>36</v>
      </c>
      <c r="AX1060" s="12" t="s">
        <v>80</v>
      </c>
      <c r="AY1060" s="151" t="s">
        <v>130</v>
      </c>
    </row>
    <row r="1061" spans="2:65" s="13" customFormat="1" ht="11.25">
      <c r="B1061" s="156"/>
      <c r="D1061" s="144" t="s">
        <v>143</v>
      </c>
      <c r="E1061" s="157" t="s">
        <v>1</v>
      </c>
      <c r="F1061" s="158" t="s">
        <v>159</v>
      </c>
      <c r="H1061" s="159">
        <v>3</v>
      </c>
      <c r="I1061" s="160"/>
      <c r="L1061" s="156"/>
      <c r="M1061" s="161"/>
      <c r="T1061" s="162"/>
      <c r="AT1061" s="157" t="s">
        <v>143</v>
      </c>
      <c r="AU1061" s="157" t="s">
        <v>90</v>
      </c>
      <c r="AV1061" s="13" t="s">
        <v>90</v>
      </c>
      <c r="AW1061" s="13" t="s">
        <v>36</v>
      </c>
      <c r="AX1061" s="13" t="s">
        <v>80</v>
      </c>
      <c r="AY1061" s="157" t="s">
        <v>130</v>
      </c>
    </row>
    <row r="1062" spans="2:65" s="12" customFormat="1" ht="11.25">
      <c r="B1062" s="150"/>
      <c r="D1062" s="144" t="s">
        <v>143</v>
      </c>
      <c r="E1062" s="151" t="s">
        <v>1</v>
      </c>
      <c r="F1062" s="152" t="s">
        <v>946</v>
      </c>
      <c r="H1062" s="151" t="s">
        <v>1</v>
      </c>
      <c r="I1062" s="153"/>
      <c r="L1062" s="150"/>
      <c r="M1062" s="154"/>
      <c r="T1062" s="155"/>
      <c r="AT1062" s="151" t="s">
        <v>143</v>
      </c>
      <c r="AU1062" s="151" t="s">
        <v>90</v>
      </c>
      <c r="AV1062" s="12" t="s">
        <v>88</v>
      </c>
      <c r="AW1062" s="12" t="s">
        <v>36</v>
      </c>
      <c r="AX1062" s="12" t="s">
        <v>80</v>
      </c>
      <c r="AY1062" s="151" t="s">
        <v>130</v>
      </c>
    </row>
    <row r="1063" spans="2:65" s="13" customFormat="1" ht="11.25">
      <c r="B1063" s="156"/>
      <c r="D1063" s="144" t="s">
        <v>143</v>
      </c>
      <c r="E1063" s="157" t="s">
        <v>1</v>
      </c>
      <c r="F1063" s="158" t="s">
        <v>90</v>
      </c>
      <c r="H1063" s="159">
        <v>2</v>
      </c>
      <c r="I1063" s="160"/>
      <c r="L1063" s="156"/>
      <c r="M1063" s="161"/>
      <c r="T1063" s="162"/>
      <c r="AT1063" s="157" t="s">
        <v>143</v>
      </c>
      <c r="AU1063" s="157" t="s">
        <v>90</v>
      </c>
      <c r="AV1063" s="13" t="s">
        <v>90</v>
      </c>
      <c r="AW1063" s="13" t="s">
        <v>36</v>
      </c>
      <c r="AX1063" s="13" t="s">
        <v>80</v>
      </c>
      <c r="AY1063" s="157" t="s">
        <v>130</v>
      </c>
    </row>
    <row r="1064" spans="2:65" s="12" customFormat="1" ht="11.25">
      <c r="B1064" s="150"/>
      <c r="D1064" s="144" t="s">
        <v>143</v>
      </c>
      <c r="E1064" s="151" t="s">
        <v>1</v>
      </c>
      <c r="F1064" s="152" t="s">
        <v>948</v>
      </c>
      <c r="H1064" s="151" t="s">
        <v>1</v>
      </c>
      <c r="I1064" s="153"/>
      <c r="L1064" s="150"/>
      <c r="M1064" s="154"/>
      <c r="T1064" s="155"/>
      <c r="AT1064" s="151" t="s">
        <v>143</v>
      </c>
      <c r="AU1064" s="151" t="s">
        <v>90</v>
      </c>
      <c r="AV1064" s="12" t="s">
        <v>88</v>
      </c>
      <c r="AW1064" s="12" t="s">
        <v>36</v>
      </c>
      <c r="AX1064" s="12" t="s">
        <v>80</v>
      </c>
      <c r="AY1064" s="151" t="s">
        <v>130</v>
      </c>
    </row>
    <row r="1065" spans="2:65" s="13" customFormat="1" ht="11.25">
      <c r="B1065" s="156"/>
      <c r="D1065" s="144" t="s">
        <v>143</v>
      </c>
      <c r="E1065" s="157" t="s">
        <v>1</v>
      </c>
      <c r="F1065" s="158" t="s">
        <v>88</v>
      </c>
      <c r="H1065" s="159">
        <v>1</v>
      </c>
      <c r="I1065" s="160"/>
      <c r="L1065" s="156"/>
      <c r="M1065" s="161"/>
      <c r="T1065" s="162"/>
      <c r="AT1065" s="157" t="s">
        <v>143</v>
      </c>
      <c r="AU1065" s="157" t="s">
        <v>90</v>
      </c>
      <c r="AV1065" s="13" t="s">
        <v>90</v>
      </c>
      <c r="AW1065" s="13" t="s">
        <v>36</v>
      </c>
      <c r="AX1065" s="13" t="s">
        <v>80</v>
      </c>
      <c r="AY1065" s="157" t="s">
        <v>130</v>
      </c>
    </row>
    <row r="1066" spans="2:65" s="14" customFormat="1" ht="11.25">
      <c r="B1066" s="163"/>
      <c r="D1066" s="144" t="s">
        <v>143</v>
      </c>
      <c r="E1066" s="164" t="s">
        <v>1</v>
      </c>
      <c r="F1066" s="165" t="s">
        <v>152</v>
      </c>
      <c r="H1066" s="166">
        <v>6</v>
      </c>
      <c r="I1066" s="167"/>
      <c r="L1066" s="163"/>
      <c r="M1066" s="168"/>
      <c r="T1066" s="169"/>
      <c r="AT1066" s="164" t="s">
        <v>143</v>
      </c>
      <c r="AU1066" s="164" t="s">
        <v>90</v>
      </c>
      <c r="AV1066" s="14" t="s">
        <v>137</v>
      </c>
      <c r="AW1066" s="14" t="s">
        <v>36</v>
      </c>
      <c r="AX1066" s="14" t="s">
        <v>88</v>
      </c>
      <c r="AY1066" s="164" t="s">
        <v>130</v>
      </c>
    </row>
    <row r="1067" spans="2:65" s="1" customFormat="1" ht="24.2" customHeight="1">
      <c r="B1067" s="31"/>
      <c r="C1067" s="170" t="s">
        <v>706</v>
      </c>
      <c r="D1067" s="170" t="s">
        <v>327</v>
      </c>
      <c r="E1067" s="171" t="s">
        <v>1399</v>
      </c>
      <c r="F1067" s="172" t="s">
        <v>1400</v>
      </c>
      <c r="G1067" s="173" t="s">
        <v>215</v>
      </c>
      <c r="H1067" s="174">
        <v>3</v>
      </c>
      <c r="I1067" s="175"/>
      <c r="J1067" s="176">
        <f>ROUND(I1067*H1067,2)</f>
        <v>0</v>
      </c>
      <c r="K1067" s="172" t="s">
        <v>136</v>
      </c>
      <c r="L1067" s="177"/>
      <c r="M1067" s="178" t="s">
        <v>1</v>
      </c>
      <c r="N1067" s="179" t="s">
        <v>45</v>
      </c>
      <c r="P1067" s="140">
        <f>O1067*H1067</f>
        <v>0</v>
      </c>
      <c r="Q1067" s="140">
        <v>3.0000000000000001E-3</v>
      </c>
      <c r="R1067" s="140">
        <f>Q1067*H1067</f>
        <v>9.0000000000000011E-3</v>
      </c>
      <c r="S1067" s="140">
        <v>0</v>
      </c>
      <c r="T1067" s="141">
        <f>S1067*H1067</f>
        <v>0</v>
      </c>
      <c r="AR1067" s="142" t="s">
        <v>205</v>
      </c>
      <c r="AT1067" s="142" t="s">
        <v>327</v>
      </c>
      <c r="AU1067" s="142" t="s">
        <v>90</v>
      </c>
      <c r="AY1067" s="16" t="s">
        <v>130</v>
      </c>
      <c r="BE1067" s="143">
        <f>IF(N1067="základní",J1067,0)</f>
        <v>0</v>
      </c>
      <c r="BF1067" s="143">
        <f>IF(N1067="snížená",J1067,0)</f>
        <v>0</v>
      </c>
      <c r="BG1067" s="143">
        <f>IF(N1067="zákl. přenesená",J1067,0)</f>
        <v>0</v>
      </c>
      <c r="BH1067" s="143">
        <f>IF(N1067="sníž. přenesená",J1067,0)</f>
        <v>0</v>
      </c>
      <c r="BI1067" s="143">
        <f>IF(N1067="nulová",J1067,0)</f>
        <v>0</v>
      </c>
      <c r="BJ1067" s="16" t="s">
        <v>88</v>
      </c>
      <c r="BK1067" s="143">
        <f>ROUND(I1067*H1067,2)</f>
        <v>0</v>
      </c>
      <c r="BL1067" s="16" t="s">
        <v>137</v>
      </c>
      <c r="BM1067" s="142" t="s">
        <v>1401</v>
      </c>
    </row>
    <row r="1068" spans="2:65" s="1" customFormat="1" ht="11.25">
      <c r="B1068" s="31"/>
      <c r="D1068" s="144" t="s">
        <v>139</v>
      </c>
      <c r="F1068" s="145" t="s">
        <v>1400</v>
      </c>
      <c r="I1068" s="146"/>
      <c r="L1068" s="31"/>
      <c r="M1068" s="147"/>
      <c r="T1068" s="55"/>
      <c r="AT1068" s="16" t="s">
        <v>139</v>
      </c>
      <c r="AU1068" s="16" t="s">
        <v>90</v>
      </c>
    </row>
    <row r="1069" spans="2:65" s="12" customFormat="1" ht="11.25">
      <c r="B1069" s="150"/>
      <c r="D1069" s="144" t="s">
        <v>143</v>
      </c>
      <c r="E1069" s="151" t="s">
        <v>1</v>
      </c>
      <c r="F1069" s="152" t="s">
        <v>1358</v>
      </c>
      <c r="H1069" s="151" t="s">
        <v>1</v>
      </c>
      <c r="I1069" s="153"/>
      <c r="L1069" s="150"/>
      <c r="M1069" s="154"/>
      <c r="T1069" s="155"/>
      <c r="AT1069" s="151" t="s">
        <v>143</v>
      </c>
      <c r="AU1069" s="151" t="s">
        <v>90</v>
      </c>
      <c r="AV1069" s="12" t="s">
        <v>88</v>
      </c>
      <c r="AW1069" s="12" t="s">
        <v>36</v>
      </c>
      <c r="AX1069" s="12" t="s">
        <v>80</v>
      </c>
      <c r="AY1069" s="151" t="s">
        <v>130</v>
      </c>
    </row>
    <row r="1070" spans="2:65" s="12" customFormat="1" ht="11.25">
      <c r="B1070" s="150"/>
      <c r="D1070" s="144" t="s">
        <v>143</v>
      </c>
      <c r="E1070" s="151" t="s">
        <v>1</v>
      </c>
      <c r="F1070" s="152" t="s">
        <v>942</v>
      </c>
      <c r="H1070" s="151" t="s">
        <v>1</v>
      </c>
      <c r="I1070" s="153"/>
      <c r="L1070" s="150"/>
      <c r="M1070" s="154"/>
      <c r="T1070" s="155"/>
      <c r="AT1070" s="151" t="s">
        <v>143</v>
      </c>
      <c r="AU1070" s="151" t="s">
        <v>90</v>
      </c>
      <c r="AV1070" s="12" t="s">
        <v>88</v>
      </c>
      <c r="AW1070" s="12" t="s">
        <v>36</v>
      </c>
      <c r="AX1070" s="12" t="s">
        <v>80</v>
      </c>
      <c r="AY1070" s="151" t="s">
        <v>130</v>
      </c>
    </row>
    <row r="1071" spans="2:65" s="13" customFormat="1" ht="11.25">
      <c r="B1071" s="156"/>
      <c r="D1071" s="144" t="s">
        <v>143</v>
      </c>
      <c r="E1071" s="157" t="s">
        <v>1</v>
      </c>
      <c r="F1071" s="158" t="s">
        <v>159</v>
      </c>
      <c r="H1071" s="159">
        <v>3</v>
      </c>
      <c r="I1071" s="160"/>
      <c r="L1071" s="156"/>
      <c r="M1071" s="161"/>
      <c r="T1071" s="162"/>
      <c r="AT1071" s="157" t="s">
        <v>143</v>
      </c>
      <c r="AU1071" s="157" t="s">
        <v>90</v>
      </c>
      <c r="AV1071" s="13" t="s">
        <v>90</v>
      </c>
      <c r="AW1071" s="13" t="s">
        <v>36</v>
      </c>
      <c r="AX1071" s="13" t="s">
        <v>88</v>
      </c>
      <c r="AY1071" s="157" t="s">
        <v>130</v>
      </c>
    </row>
    <row r="1072" spans="2:65" s="1" customFormat="1" ht="24.2" customHeight="1">
      <c r="B1072" s="31"/>
      <c r="C1072" s="170" t="s">
        <v>712</v>
      </c>
      <c r="D1072" s="170" t="s">
        <v>327</v>
      </c>
      <c r="E1072" s="171" t="s">
        <v>1402</v>
      </c>
      <c r="F1072" s="172" t="s">
        <v>1403</v>
      </c>
      <c r="G1072" s="173" t="s">
        <v>215</v>
      </c>
      <c r="H1072" s="174">
        <v>2</v>
      </c>
      <c r="I1072" s="175"/>
      <c r="J1072" s="176">
        <f>ROUND(I1072*H1072,2)</f>
        <v>0</v>
      </c>
      <c r="K1072" s="172" t="s">
        <v>1</v>
      </c>
      <c r="L1072" s="177"/>
      <c r="M1072" s="178" t="s">
        <v>1</v>
      </c>
      <c r="N1072" s="179" t="s">
        <v>45</v>
      </c>
      <c r="P1072" s="140">
        <f>O1072*H1072</f>
        <v>0</v>
      </c>
      <c r="Q1072" s="140">
        <v>0.12</v>
      </c>
      <c r="R1072" s="140">
        <f>Q1072*H1072</f>
        <v>0.24</v>
      </c>
      <c r="S1072" s="140">
        <v>0</v>
      </c>
      <c r="T1072" s="141">
        <f>S1072*H1072</f>
        <v>0</v>
      </c>
      <c r="AR1072" s="142" t="s">
        <v>205</v>
      </c>
      <c r="AT1072" s="142" t="s">
        <v>327</v>
      </c>
      <c r="AU1072" s="142" t="s">
        <v>90</v>
      </c>
      <c r="AY1072" s="16" t="s">
        <v>130</v>
      </c>
      <c r="BE1072" s="143">
        <f>IF(N1072="základní",J1072,0)</f>
        <v>0</v>
      </c>
      <c r="BF1072" s="143">
        <f>IF(N1072="snížená",J1072,0)</f>
        <v>0</v>
      </c>
      <c r="BG1072" s="143">
        <f>IF(N1072="zákl. přenesená",J1072,0)</f>
        <v>0</v>
      </c>
      <c r="BH1072" s="143">
        <f>IF(N1072="sníž. přenesená",J1072,0)</f>
        <v>0</v>
      </c>
      <c r="BI1072" s="143">
        <f>IF(N1072="nulová",J1072,0)</f>
        <v>0</v>
      </c>
      <c r="BJ1072" s="16" t="s">
        <v>88</v>
      </c>
      <c r="BK1072" s="143">
        <f>ROUND(I1072*H1072,2)</f>
        <v>0</v>
      </c>
      <c r="BL1072" s="16" t="s">
        <v>137</v>
      </c>
      <c r="BM1072" s="142" t="s">
        <v>1404</v>
      </c>
    </row>
    <row r="1073" spans="2:65" s="1" customFormat="1" ht="19.5">
      <c r="B1073" s="31"/>
      <c r="D1073" s="144" t="s">
        <v>139</v>
      </c>
      <c r="F1073" s="145" t="s">
        <v>1405</v>
      </c>
      <c r="I1073" s="146"/>
      <c r="L1073" s="31"/>
      <c r="M1073" s="147"/>
      <c r="T1073" s="55"/>
      <c r="AT1073" s="16" t="s">
        <v>139</v>
      </c>
      <c r="AU1073" s="16" t="s">
        <v>90</v>
      </c>
    </row>
    <row r="1074" spans="2:65" s="12" customFormat="1" ht="11.25">
      <c r="B1074" s="150"/>
      <c r="D1074" s="144" t="s">
        <v>143</v>
      </c>
      <c r="E1074" s="151" t="s">
        <v>1</v>
      </c>
      <c r="F1074" s="152" t="s">
        <v>1406</v>
      </c>
      <c r="H1074" s="151" t="s">
        <v>1</v>
      </c>
      <c r="I1074" s="153"/>
      <c r="L1074" s="150"/>
      <c r="M1074" s="154"/>
      <c r="T1074" s="155"/>
      <c r="AT1074" s="151" t="s">
        <v>143</v>
      </c>
      <c r="AU1074" s="151" t="s">
        <v>90</v>
      </c>
      <c r="AV1074" s="12" t="s">
        <v>88</v>
      </c>
      <c r="AW1074" s="12" t="s">
        <v>36</v>
      </c>
      <c r="AX1074" s="12" t="s">
        <v>80</v>
      </c>
      <c r="AY1074" s="151" t="s">
        <v>130</v>
      </c>
    </row>
    <row r="1075" spans="2:65" s="12" customFormat="1" ht="11.25">
      <c r="B1075" s="150"/>
      <c r="D1075" s="144" t="s">
        <v>143</v>
      </c>
      <c r="E1075" s="151" t="s">
        <v>1</v>
      </c>
      <c r="F1075" s="152" t="s">
        <v>1407</v>
      </c>
      <c r="H1075" s="151" t="s">
        <v>1</v>
      </c>
      <c r="I1075" s="153"/>
      <c r="L1075" s="150"/>
      <c r="M1075" s="154"/>
      <c r="T1075" s="155"/>
      <c r="AT1075" s="151" t="s">
        <v>143</v>
      </c>
      <c r="AU1075" s="151" t="s">
        <v>90</v>
      </c>
      <c r="AV1075" s="12" t="s">
        <v>88</v>
      </c>
      <c r="AW1075" s="12" t="s">
        <v>36</v>
      </c>
      <c r="AX1075" s="12" t="s">
        <v>80</v>
      </c>
      <c r="AY1075" s="151" t="s">
        <v>130</v>
      </c>
    </row>
    <row r="1076" spans="2:65" s="13" customFormat="1" ht="11.25">
      <c r="B1076" s="156"/>
      <c r="D1076" s="144" t="s">
        <v>143</v>
      </c>
      <c r="E1076" s="157" t="s">
        <v>1</v>
      </c>
      <c r="F1076" s="158" t="s">
        <v>90</v>
      </c>
      <c r="H1076" s="159">
        <v>2</v>
      </c>
      <c r="I1076" s="160"/>
      <c r="L1076" s="156"/>
      <c r="M1076" s="161"/>
      <c r="T1076" s="162"/>
      <c r="AT1076" s="157" t="s">
        <v>143</v>
      </c>
      <c r="AU1076" s="157" t="s">
        <v>90</v>
      </c>
      <c r="AV1076" s="13" t="s">
        <v>90</v>
      </c>
      <c r="AW1076" s="13" t="s">
        <v>36</v>
      </c>
      <c r="AX1076" s="13" t="s">
        <v>88</v>
      </c>
      <c r="AY1076" s="157" t="s">
        <v>130</v>
      </c>
    </row>
    <row r="1077" spans="2:65" s="1" customFormat="1" ht="24.2" customHeight="1">
      <c r="B1077" s="31"/>
      <c r="C1077" s="131" t="s">
        <v>718</v>
      </c>
      <c r="D1077" s="131" t="s">
        <v>132</v>
      </c>
      <c r="E1077" s="132" t="s">
        <v>1408</v>
      </c>
      <c r="F1077" s="133" t="s">
        <v>1409</v>
      </c>
      <c r="G1077" s="134" t="s">
        <v>215</v>
      </c>
      <c r="H1077" s="135">
        <v>2</v>
      </c>
      <c r="I1077" s="136"/>
      <c r="J1077" s="137">
        <f>ROUND(I1077*H1077,2)</f>
        <v>0</v>
      </c>
      <c r="K1077" s="133" t="s">
        <v>136</v>
      </c>
      <c r="L1077" s="31"/>
      <c r="M1077" s="138" t="s">
        <v>1</v>
      </c>
      <c r="N1077" s="139" t="s">
        <v>45</v>
      </c>
      <c r="P1077" s="140">
        <f>O1077*H1077</f>
        <v>0</v>
      </c>
      <c r="Q1077" s="140">
        <v>0.12526000000000001</v>
      </c>
      <c r="R1077" s="140">
        <f>Q1077*H1077</f>
        <v>0.25052000000000002</v>
      </c>
      <c r="S1077" s="140">
        <v>0</v>
      </c>
      <c r="T1077" s="141">
        <f>S1077*H1077</f>
        <v>0</v>
      </c>
      <c r="AR1077" s="142" t="s">
        <v>137</v>
      </c>
      <c r="AT1077" s="142" t="s">
        <v>132</v>
      </c>
      <c r="AU1077" s="142" t="s">
        <v>90</v>
      </c>
      <c r="AY1077" s="16" t="s">
        <v>130</v>
      </c>
      <c r="BE1077" s="143">
        <f>IF(N1077="základní",J1077,0)</f>
        <v>0</v>
      </c>
      <c r="BF1077" s="143">
        <f>IF(N1077="snížená",J1077,0)</f>
        <v>0</v>
      </c>
      <c r="BG1077" s="143">
        <f>IF(N1077="zákl. přenesená",J1077,0)</f>
        <v>0</v>
      </c>
      <c r="BH1077" s="143">
        <f>IF(N1077="sníž. přenesená",J1077,0)</f>
        <v>0</v>
      </c>
      <c r="BI1077" s="143">
        <f>IF(N1077="nulová",J1077,0)</f>
        <v>0</v>
      </c>
      <c r="BJ1077" s="16" t="s">
        <v>88</v>
      </c>
      <c r="BK1077" s="143">
        <f>ROUND(I1077*H1077,2)</f>
        <v>0</v>
      </c>
      <c r="BL1077" s="16" t="s">
        <v>137</v>
      </c>
      <c r="BM1077" s="142" t="s">
        <v>1410</v>
      </c>
    </row>
    <row r="1078" spans="2:65" s="1" customFormat="1" ht="19.5">
      <c r="B1078" s="31"/>
      <c r="D1078" s="144" t="s">
        <v>139</v>
      </c>
      <c r="F1078" s="145" t="s">
        <v>1411</v>
      </c>
      <c r="I1078" s="146"/>
      <c r="L1078" s="31"/>
      <c r="M1078" s="147"/>
      <c r="T1078" s="55"/>
      <c r="AT1078" s="16" t="s">
        <v>139</v>
      </c>
      <c r="AU1078" s="16" t="s">
        <v>90</v>
      </c>
    </row>
    <row r="1079" spans="2:65" s="1" customFormat="1" ht="11.25">
      <c r="B1079" s="31"/>
      <c r="D1079" s="148" t="s">
        <v>141</v>
      </c>
      <c r="F1079" s="149" t="s">
        <v>1412</v>
      </c>
      <c r="I1079" s="146"/>
      <c r="L1079" s="31"/>
      <c r="M1079" s="147"/>
      <c r="T1079" s="55"/>
      <c r="AT1079" s="16" t="s">
        <v>141</v>
      </c>
      <c r="AU1079" s="16" t="s">
        <v>90</v>
      </c>
    </row>
    <row r="1080" spans="2:65" s="12" customFormat="1" ht="11.25">
      <c r="B1080" s="150"/>
      <c r="D1080" s="144" t="s">
        <v>143</v>
      </c>
      <c r="E1080" s="151" t="s">
        <v>1</v>
      </c>
      <c r="F1080" s="152" t="s">
        <v>1406</v>
      </c>
      <c r="H1080" s="151" t="s">
        <v>1</v>
      </c>
      <c r="I1080" s="153"/>
      <c r="L1080" s="150"/>
      <c r="M1080" s="154"/>
      <c r="T1080" s="155"/>
      <c r="AT1080" s="151" t="s">
        <v>143</v>
      </c>
      <c r="AU1080" s="151" t="s">
        <v>90</v>
      </c>
      <c r="AV1080" s="12" t="s">
        <v>88</v>
      </c>
      <c r="AW1080" s="12" t="s">
        <v>36</v>
      </c>
      <c r="AX1080" s="12" t="s">
        <v>80</v>
      </c>
      <c r="AY1080" s="151" t="s">
        <v>130</v>
      </c>
    </row>
    <row r="1081" spans="2:65" s="12" customFormat="1" ht="11.25">
      <c r="B1081" s="150"/>
      <c r="D1081" s="144" t="s">
        <v>143</v>
      </c>
      <c r="E1081" s="151" t="s">
        <v>1</v>
      </c>
      <c r="F1081" s="152" t="s">
        <v>1407</v>
      </c>
      <c r="H1081" s="151" t="s">
        <v>1</v>
      </c>
      <c r="I1081" s="153"/>
      <c r="L1081" s="150"/>
      <c r="M1081" s="154"/>
      <c r="T1081" s="155"/>
      <c r="AT1081" s="151" t="s">
        <v>143</v>
      </c>
      <c r="AU1081" s="151" t="s">
        <v>90</v>
      </c>
      <c r="AV1081" s="12" t="s">
        <v>88</v>
      </c>
      <c r="AW1081" s="12" t="s">
        <v>36</v>
      </c>
      <c r="AX1081" s="12" t="s">
        <v>80</v>
      </c>
      <c r="AY1081" s="151" t="s">
        <v>130</v>
      </c>
    </row>
    <row r="1082" spans="2:65" s="13" customFormat="1" ht="11.25">
      <c r="B1082" s="156"/>
      <c r="D1082" s="144" t="s">
        <v>143</v>
      </c>
      <c r="E1082" s="157" t="s">
        <v>1</v>
      </c>
      <c r="F1082" s="158" t="s">
        <v>90</v>
      </c>
      <c r="H1082" s="159">
        <v>2</v>
      </c>
      <c r="I1082" s="160"/>
      <c r="L1082" s="156"/>
      <c r="M1082" s="161"/>
      <c r="T1082" s="162"/>
      <c r="AT1082" s="157" t="s">
        <v>143</v>
      </c>
      <c r="AU1082" s="157" t="s">
        <v>90</v>
      </c>
      <c r="AV1082" s="13" t="s">
        <v>90</v>
      </c>
      <c r="AW1082" s="13" t="s">
        <v>36</v>
      </c>
      <c r="AX1082" s="13" t="s">
        <v>88</v>
      </c>
      <c r="AY1082" s="157" t="s">
        <v>130</v>
      </c>
    </row>
    <row r="1083" spans="2:65" s="1" customFormat="1" ht="24.2" customHeight="1">
      <c r="B1083" s="31"/>
      <c r="C1083" s="131" t="s">
        <v>724</v>
      </c>
      <c r="D1083" s="131" t="s">
        <v>132</v>
      </c>
      <c r="E1083" s="132" t="s">
        <v>1413</v>
      </c>
      <c r="F1083" s="133" t="s">
        <v>1414</v>
      </c>
      <c r="G1083" s="134" t="s">
        <v>215</v>
      </c>
      <c r="H1083" s="135">
        <v>12</v>
      </c>
      <c r="I1083" s="136"/>
      <c r="J1083" s="137">
        <f>ROUND(I1083*H1083,2)</f>
        <v>0</v>
      </c>
      <c r="K1083" s="133" t="s">
        <v>136</v>
      </c>
      <c r="L1083" s="31"/>
      <c r="M1083" s="138" t="s">
        <v>1</v>
      </c>
      <c r="N1083" s="139" t="s">
        <v>45</v>
      </c>
      <c r="P1083" s="140">
        <f>O1083*H1083</f>
        <v>0</v>
      </c>
      <c r="Q1083" s="140">
        <v>0</v>
      </c>
      <c r="R1083" s="140">
        <f>Q1083*H1083</f>
        <v>0</v>
      </c>
      <c r="S1083" s="140">
        <v>0.15</v>
      </c>
      <c r="T1083" s="141">
        <f>S1083*H1083</f>
        <v>1.7999999999999998</v>
      </c>
      <c r="AR1083" s="142" t="s">
        <v>137</v>
      </c>
      <c r="AT1083" s="142" t="s">
        <v>132</v>
      </c>
      <c r="AU1083" s="142" t="s">
        <v>90</v>
      </c>
      <c r="AY1083" s="16" t="s">
        <v>130</v>
      </c>
      <c r="BE1083" s="143">
        <f>IF(N1083="základní",J1083,0)</f>
        <v>0</v>
      </c>
      <c r="BF1083" s="143">
        <f>IF(N1083="snížená",J1083,0)</f>
        <v>0</v>
      </c>
      <c r="BG1083" s="143">
        <f>IF(N1083="zákl. přenesená",J1083,0)</f>
        <v>0</v>
      </c>
      <c r="BH1083" s="143">
        <f>IF(N1083="sníž. přenesená",J1083,0)</f>
        <v>0</v>
      </c>
      <c r="BI1083" s="143">
        <f>IF(N1083="nulová",J1083,0)</f>
        <v>0</v>
      </c>
      <c r="BJ1083" s="16" t="s">
        <v>88</v>
      </c>
      <c r="BK1083" s="143">
        <f>ROUND(I1083*H1083,2)</f>
        <v>0</v>
      </c>
      <c r="BL1083" s="16" t="s">
        <v>137</v>
      </c>
      <c r="BM1083" s="142" t="s">
        <v>1415</v>
      </c>
    </row>
    <row r="1084" spans="2:65" s="1" customFormat="1" ht="19.5">
      <c r="B1084" s="31"/>
      <c r="D1084" s="144" t="s">
        <v>139</v>
      </c>
      <c r="F1084" s="145" t="s">
        <v>1416</v>
      </c>
      <c r="I1084" s="146"/>
      <c r="L1084" s="31"/>
      <c r="M1084" s="147"/>
      <c r="T1084" s="55"/>
      <c r="AT1084" s="16" t="s">
        <v>139</v>
      </c>
      <c r="AU1084" s="16" t="s">
        <v>90</v>
      </c>
    </row>
    <row r="1085" spans="2:65" s="1" customFormat="1" ht="11.25">
      <c r="B1085" s="31"/>
      <c r="D1085" s="148" t="s">
        <v>141</v>
      </c>
      <c r="F1085" s="149" t="s">
        <v>1417</v>
      </c>
      <c r="I1085" s="146"/>
      <c r="L1085" s="31"/>
      <c r="M1085" s="147"/>
      <c r="T1085" s="55"/>
      <c r="AT1085" s="16" t="s">
        <v>141</v>
      </c>
      <c r="AU1085" s="16" t="s">
        <v>90</v>
      </c>
    </row>
    <row r="1086" spans="2:65" s="12" customFormat="1" ht="11.25">
      <c r="B1086" s="150"/>
      <c r="D1086" s="144" t="s">
        <v>143</v>
      </c>
      <c r="E1086" s="151" t="s">
        <v>1</v>
      </c>
      <c r="F1086" s="152" t="s">
        <v>1418</v>
      </c>
      <c r="H1086" s="151" t="s">
        <v>1</v>
      </c>
      <c r="I1086" s="153"/>
      <c r="L1086" s="150"/>
      <c r="M1086" s="154"/>
      <c r="T1086" s="155"/>
      <c r="AT1086" s="151" t="s">
        <v>143</v>
      </c>
      <c r="AU1086" s="151" t="s">
        <v>90</v>
      </c>
      <c r="AV1086" s="12" t="s">
        <v>88</v>
      </c>
      <c r="AW1086" s="12" t="s">
        <v>36</v>
      </c>
      <c r="AX1086" s="12" t="s">
        <v>80</v>
      </c>
      <c r="AY1086" s="151" t="s">
        <v>130</v>
      </c>
    </row>
    <row r="1087" spans="2:65" s="12" customFormat="1" ht="11.25">
      <c r="B1087" s="150"/>
      <c r="D1087" s="144" t="s">
        <v>143</v>
      </c>
      <c r="E1087" s="151" t="s">
        <v>1</v>
      </c>
      <c r="F1087" s="152" t="s">
        <v>970</v>
      </c>
      <c r="H1087" s="151" t="s">
        <v>1</v>
      </c>
      <c r="I1087" s="153"/>
      <c r="L1087" s="150"/>
      <c r="M1087" s="154"/>
      <c r="T1087" s="155"/>
      <c r="AT1087" s="151" t="s">
        <v>143</v>
      </c>
      <c r="AU1087" s="151" t="s">
        <v>90</v>
      </c>
      <c r="AV1087" s="12" t="s">
        <v>88</v>
      </c>
      <c r="AW1087" s="12" t="s">
        <v>36</v>
      </c>
      <c r="AX1087" s="12" t="s">
        <v>80</v>
      </c>
      <c r="AY1087" s="151" t="s">
        <v>130</v>
      </c>
    </row>
    <row r="1088" spans="2:65" s="13" customFormat="1" ht="11.25">
      <c r="B1088" s="156"/>
      <c r="D1088" s="144" t="s">
        <v>143</v>
      </c>
      <c r="E1088" s="157" t="s">
        <v>1</v>
      </c>
      <c r="F1088" s="158" t="s">
        <v>8</v>
      </c>
      <c r="H1088" s="159">
        <v>12</v>
      </c>
      <c r="I1088" s="160"/>
      <c r="L1088" s="156"/>
      <c r="M1088" s="161"/>
      <c r="T1088" s="162"/>
      <c r="AT1088" s="157" t="s">
        <v>143</v>
      </c>
      <c r="AU1088" s="157" t="s">
        <v>90</v>
      </c>
      <c r="AV1088" s="13" t="s">
        <v>90</v>
      </c>
      <c r="AW1088" s="13" t="s">
        <v>36</v>
      </c>
      <c r="AX1088" s="13" t="s">
        <v>80</v>
      </c>
      <c r="AY1088" s="157" t="s">
        <v>130</v>
      </c>
    </row>
    <row r="1089" spans="2:65" s="14" customFormat="1" ht="11.25">
      <c r="B1089" s="163"/>
      <c r="D1089" s="144" t="s">
        <v>143</v>
      </c>
      <c r="E1089" s="164" t="s">
        <v>1</v>
      </c>
      <c r="F1089" s="165" t="s">
        <v>152</v>
      </c>
      <c r="H1089" s="166">
        <v>12</v>
      </c>
      <c r="I1089" s="167"/>
      <c r="L1089" s="163"/>
      <c r="M1089" s="168"/>
      <c r="T1089" s="169"/>
      <c r="AT1089" s="164" t="s">
        <v>143</v>
      </c>
      <c r="AU1089" s="164" t="s">
        <v>90</v>
      </c>
      <c r="AV1089" s="14" t="s">
        <v>137</v>
      </c>
      <c r="AW1089" s="14" t="s">
        <v>36</v>
      </c>
      <c r="AX1089" s="14" t="s">
        <v>88</v>
      </c>
      <c r="AY1089" s="164" t="s">
        <v>130</v>
      </c>
    </row>
    <row r="1090" spans="2:65" s="1" customFormat="1" ht="37.9" customHeight="1">
      <c r="B1090" s="31"/>
      <c r="C1090" s="131" t="s">
        <v>728</v>
      </c>
      <c r="D1090" s="131" t="s">
        <v>132</v>
      </c>
      <c r="E1090" s="132" t="s">
        <v>1419</v>
      </c>
      <c r="F1090" s="133" t="s">
        <v>1420</v>
      </c>
      <c r="G1090" s="134" t="s">
        <v>215</v>
      </c>
      <c r="H1090" s="135">
        <v>9</v>
      </c>
      <c r="I1090" s="136"/>
      <c r="J1090" s="137">
        <f>ROUND(I1090*H1090,2)</f>
        <v>0</v>
      </c>
      <c r="K1090" s="133" t="s">
        <v>136</v>
      </c>
      <c r="L1090" s="31"/>
      <c r="M1090" s="138" t="s">
        <v>1</v>
      </c>
      <c r="N1090" s="139" t="s">
        <v>45</v>
      </c>
      <c r="P1090" s="140">
        <f>O1090*H1090</f>
        <v>0</v>
      </c>
      <c r="Q1090" s="140">
        <v>0.09</v>
      </c>
      <c r="R1090" s="140">
        <f>Q1090*H1090</f>
        <v>0.80999999999999994</v>
      </c>
      <c r="S1090" s="140">
        <v>0</v>
      </c>
      <c r="T1090" s="141">
        <f>S1090*H1090</f>
        <v>0</v>
      </c>
      <c r="AR1090" s="142" t="s">
        <v>137</v>
      </c>
      <c r="AT1090" s="142" t="s">
        <v>132</v>
      </c>
      <c r="AU1090" s="142" t="s">
        <v>90</v>
      </c>
      <c r="AY1090" s="16" t="s">
        <v>130</v>
      </c>
      <c r="BE1090" s="143">
        <f>IF(N1090="základní",J1090,0)</f>
        <v>0</v>
      </c>
      <c r="BF1090" s="143">
        <f>IF(N1090="snížená",J1090,0)</f>
        <v>0</v>
      </c>
      <c r="BG1090" s="143">
        <f>IF(N1090="zákl. přenesená",J1090,0)</f>
        <v>0</v>
      </c>
      <c r="BH1090" s="143">
        <f>IF(N1090="sníž. přenesená",J1090,0)</f>
        <v>0</v>
      </c>
      <c r="BI1090" s="143">
        <f>IF(N1090="nulová",J1090,0)</f>
        <v>0</v>
      </c>
      <c r="BJ1090" s="16" t="s">
        <v>88</v>
      </c>
      <c r="BK1090" s="143">
        <f>ROUND(I1090*H1090,2)</f>
        <v>0</v>
      </c>
      <c r="BL1090" s="16" t="s">
        <v>137</v>
      </c>
      <c r="BM1090" s="142" t="s">
        <v>1421</v>
      </c>
    </row>
    <row r="1091" spans="2:65" s="1" customFormat="1" ht="19.5">
      <c r="B1091" s="31"/>
      <c r="D1091" s="144" t="s">
        <v>139</v>
      </c>
      <c r="F1091" s="145" t="s">
        <v>1422</v>
      </c>
      <c r="I1091" s="146"/>
      <c r="L1091" s="31"/>
      <c r="M1091" s="147"/>
      <c r="T1091" s="55"/>
      <c r="AT1091" s="16" t="s">
        <v>139</v>
      </c>
      <c r="AU1091" s="16" t="s">
        <v>90</v>
      </c>
    </row>
    <row r="1092" spans="2:65" s="1" customFormat="1" ht="11.25">
      <c r="B1092" s="31"/>
      <c r="D1092" s="148" t="s">
        <v>141</v>
      </c>
      <c r="F1092" s="149" t="s">
        <v>1423</v>
      </c>
      <c r="I1092" s="146"/>
      <c r="L1092" s="31"/>
      <c r="M1092" s="147"/>
      <c r="T1092" s="55"/>
      <c r="AT1092" s="16" t="s">
        <v>141</v>
      </c>
      <c r="AU1092" s="16" t="s">
        <v>90</v>
      </c>
    </row>
    <row r="1093" spans="2:65" s="12" customFormat="1" ht="11.25">
      <c r="B1093" s="150"/>
      <c r="D1093" s="144" t="s">
        <v>143</v>
      </c>
      <c r="E1093" s="151" t="s">
        <v>1</v>
      </c>
      <c r="F1093" s="152" t="s">
        <v>174</v>
      </c>
      <c r="H1093" s="151" t="s">
        <v>1</v>
      </c>
      <c r="I1093" s="153"/>
      <c r="L1093" s="150"/>
      <c r="M1093" s="154"/>
      <c r="T1093" s="155"/>
      <c r="AT1093" s="151" t="s">
        <v>143</v>
      </c>
      <c r="AU1093" s="151" t="s">
        <v>90</v>
      </c>
      <c r="AV1093" s="12" t="s">
        <v>88</v>
      </c>
      <c r="AW1093" s="12" t="s">
        <v>36</v>
      </c>
      <c r="AX1093" s="12" t="s">
        <v>80</v>
      </c>
      <c r="AY1093" s="151" t="s">
        <v>130</v>
      </c>
    </row>
    <row r="1094" spans="2:65" s="12" customFormat="1" ht="11.25">
      <c r="B1094" s="150"/>
      <c r="D1094" s="144" t="s">
        <v>143</v>
      </c>
      <c r="E1094" s="151" t="s">
        <v>1</v>
      </c>
      <c r="F1094" s="152" t="s">
        <v>942</v>
      </c>
      <c r="H1094" s="151" t="s">
        <v>1</v>
      </c>
      <c r="I1094" s="153"/>
      <c r="L1094" s="150"/>
      <c r="M1094" s="154"/>
      <c r="T1094" s="155"/>
      <c r="AT1094" s="151" t="s">
        <v>143</v>
      </c>
      <c r="AU1094" s="151" t="s">
        <v>90</v>
      </c>
      <c r="AV1094" s="12" t="s">
        <v>88</v>
      </c>
      <c r="AW1094" s="12" t="s">
        <v>36</v>
      </c>
      <c r="AX1094" s="12" t="s">
        <v>80</v>
      </c>
      <c r="AY1094" s="151" t="s">
        <v>130</v>
      </c>
    </row>
    <row r="1095" spans="2:65" s="13" customFormat="1" ht="11.25">
      <c r="B1095" s="156"/>
      <c r="D1095" s="144" t="s">
        <v>143</v>
      </c>
      <c r="E1095" s="157" t="s">
        <v>1</v>
      </c>
      <c r="F1095" s="158" t="s">
        <v>90</v>
      </c>
      <c r="H1095" s="159">
        <v>2</v>
      </c>
      <c r="I1095" s="160"/>
      <c r="L1095" s="156"/>
      <c r="M1095" s="161"/>
      <c r="T1095" s="162"/>
      <c r="AT1095" s="157" t="s">
        <v>143</v>
      </c>
      <c r="AU1095" s="157" t="s">
        <v>90</v>
      </c>
      <c r="AV1095" s="13" t="s">
        <v>90</v>
      </c>
      <c r="AW1095" s="13" t="s">
        <v>36</v>
      </c>
      <c r="AX1095" s="13" t="s">
        <v>80</v>
      </c>
      <c r="AY1095" s="157" t="s">
        <v>130</v>
      </c>
    </row>
    <row r="1096" spans="2:65" s="12" customFormat="1" ht="11.25">
      <c r="B1096" s="150"/>
      <c r="D1096" s="144" t="s">
        <v>143</v>
      </c>
      <c r="E1096" s="151" t="s">
        <v>1</v>
      </c>
      <c r="F1096" s="152" t="s">
        <v>944</v>
      </c>
      <c r="H1096" s="151" t="s">
        <v>1</v>
      </c>
      <c r="I1096" s="153"/>
      <c r="L1096" s="150"/>
      <c r="M1096" s="154"/>
      <c r="T1096" s="155"/>
      <c r="AT1096" s="151" t="s">
        <v>143</v>
      </c>
      <c r="AU1096" s="151" t="s">
        <v>90</v>
      </c>
      <c r="AV1096" s="12" t="s">
        <v>88</v>
      </c>
      <c r="AW1096" s="12" t="s">
        <v>36</v>
      </c>
      <c r="AX1096" s="12" t="s">
        <v>80</v>
      </c>
      <c r="AY1096" s="151" t="s">
        <v>130</v>
      </c>
    </row>
    <row r="1097" spans="2:65" s="13" customFormat="1" ht="11.25">
      <c r="B1097" s="156"/>
      <c r="D1097" s="144" t="s">
        <v>143</v>
      </c>
      <c r="E1097" s="157" t="s">
        <v>1</v>
      </c>
      <c r="F1097" s="158" t="s">
        <v>90</v>
      </c>
      <c r="H1097" s="159">
        <v>2</v>
      </c>
      <c r="I1097" s="160"/>
      <c r="L1097" s="156"/>
      <c r="M1097" s="161"/>
      <c r="T1097" s="162"/>
      <c r="AT1097" s="157" t="s">
        <v>143</v>
      </c>
      <c r="AU1097" s="157" t="s">
        <v>90</v>
      </c>
      <c r="AV1097" s="13" t="s">
        <v>90</v>
      </c>
      <c r="AW1097" s="13" t="s">
        <v>36</v>
      </c>
      <c r="AX1097" s="13" t="s">
        <v>80</v>
      </c>
      <c r="AY1097" s="157" t="s">
        <v>130</v>
      </c>
    </row>
    <row r="1098" spans="2:65" s="12" customFormat="1" ht="11.25">
      <c r="B1098" s="150"/>
      <c r="D1098" s="144" t="s">
        <v>143</v>
      </c>
      <c r="E1098" s="151" t="s">
        <v>1</v>
      </c>
      <c r="F1098" s="152" t="s">
        <v>946</v>
      </c>
      <c r="H1098" s="151" t="s">
        <v>1</v>
      </c>
      <c r="I1098" s="153"/>
      <c r="L1098" s="150"/>
      <c r="M1098" s="154"/>
      <c r="T1098" s="155"/>
      <c r="AT1098" s="151" t="s">
        <v>143</v>
      </c>
      <c r="AU1098" s="151" t="s">
        <v>90</v>
      </c>
      <c r="AV1098" s="12" t="s">
        <v>88</v>
      </c>
      <c r="AW1098" s="12" t="s">
        <v>36</v>
      </c>
      <c r="AX1098" s="12" t="s">
        <v>80</v>
      </c>
      <c r="AY1098" s="151" t="s">
        <v>130</v>
      </c>
    </row>
    <row r="1099" spans="2:65" s="13" customFormat="1" ht="11.25">
      <c r="B1099" s="156"/>
      <c r="D1099" s="144" t="s">
        <v>143</v>
      </c>
      <c r="E1099" s="157" t="s">
        <v>1</v>
      </c>
      <c r="F1099" s="158" t="s">
        <v>137</v>
      </c>
      <c r="H1099" s="159">
        <v>4</v>
      </c>
      <c r="I1099" s="160"/>
      <c r="L1099" s="156"/>
      <c r="M1099" s="161"/>
      <c r="T1099" s="162"/>
      <c r="AT1099" s="157" t="s">
        <v>143</v>
      </c>
      <c r="AU1099" s="157" t="s">
        <v>90</v>
      </c>
      <c r="AV1099" s="13" t="s">
        <v>90</v>
      </c>
      <c r="AW1099" s="13" t="s">
        <v>36</v>
      </c>
      <c r="AX1099" s="13" t="s">
        <v>80</v>
      </c>
      <c r="AY1099" s="157" t="s">
        <v>130</v>
      </c>
    </row>
    <row r="1100" spans="2:65" s="12" customFormat="1" ht="11.25">
      <c r="B1100" s="150"/>
      <c r="D1100" s="144" t="s">
        <v>143</v>
      </c>
      <c r="E1100" s="151" t="s">
        <v>1</v>
      </c>
      <c r="F1100" s="152" t="s">
        <v>948</v>
      </c>
      <c r="H1100" s="151" t="s">
        <v>1</v>
      </c>
      <c r="I1100" s="153"/>
      <c r="L1100" s="150"/>
      <c r="M1100" s="154"/>
      <c r="T1100" s="155"/>
      <c r="AT1100" s="151" t="s">
        <v>143</v>
      </c>
      <c r="AU1100" s="151" t="s">
        <v>90</v>
      </c>
      <c r="AV1100" s="12" t="s">
        <v>88</v>
      </c>
      <c r="AW1100" s="12" t="s">
        <v>36</v>
      </c>
      <c r="AX1100" s="12" t="s">
        <v>80</v>
      </c>
      <c r="AY1100" s="151" t="s">
        <v>130</v>
      </c>
    </row>
    <row r="1101" spans="2:65" s="13" customFormat="1" ht="11.25">
      <c r="B1101" s="156"/>
      <c r="D1101" s="144" t="s">
        <v>143</v>
      </c>
      <c r="E1101" s="157" t="s">
        <v>1</v>
      </c>
      <c r="F1101" s="158" t="s">
        <v>88</v>
      </c>
      <c r="H1101" s="159">
        <v>1</v>
      </c>
      <c r="I1101" s="160"/>
      <c r="L1101" s="156"/>
      <c r="M1101" s="161"/>
      <c r="T1101" s="162"/>
      <c r="AT1101" s="157" t="s">
        <v>143</v>
      </c>
      <c r="AU1101" s="157" t="s">
        <v>90</v>
      </c>
      <c r="AV1101" s="13" t="s">
        <v>90</v>
      </c>
      <c r="AW1101" s="13" t="s">
        <v>36</v>
      </c>
      <c r="AX1101" s="13" t="s">
        <v>80</v>
      </c>
      <c r="AY1101" s="157" t="s">
        <v>130</v>
      </c>
    </row>
    <row r="1102" spans="2:65" s="14" customFormat="1" ht="11.25">
      <c r="B1102" s="163"/>
      <c r="D1102" s="144" t="s">
        <v>143</v>
      </c>
      <c r="E1102" s="164" t="s">
        <v>1</v>
      </c>
      <c r="F1102" s="165" t="s">
        <v>152</v>
      </c>
      <c r="H1102" s="166">
        <v>9</v>
      </c>
      <c r="I1102" s="167"/>
      <c r="L1102" s="163"/>
      <c r="M1102" s="168"/>
      <c r="T1102" s="169"/>
      <c r="AT1102" s="164" t="s">
        <v>143</v>
      </c>
      <c r="AU1102" s="164" t="s">
        <v>90</v>
      </c>
      <c r="AV1102" s="14" t="s">
        <v>137</v>
      </c>
      <c r="AW1102" s="14" t="s">
        <v>36</v>
      </c>
      <c r="AX1102" s="14" t="s">
        <v>88</v>
      </c>
      <c r="AY1102" s="164" t="s">
        <v>130</v>
      </c>
    </row>
    <row r="1103" spans="2:65" s="1" customFormat="1" ht="37.9" customHeight="1">
      <c r="B1103" s="31"/>
      <c r="C1103" s="170" t="s">
        <v>730</v>
      </c>
      <c r="D1103" s="170" t="s">
        <v>327</v>
      </c>
      <c r="E1103" s="171" t="s">
        <v>1424</v>
      </c>
      <c r="F1103" s="172" t="s">
        <v>1425</v>
      </c>
      <c r="G1103" s="173" t="s">
        <v>215</v>
      </c>
      <c r="H1103" s="174">
        <v>15</v>
      </c>
      <c r="I1103" s="175"/>
      <c r="J1103" s="176">
        <f>ROUND(I1103*H1103,2)</f>
        <v>0</v>
      </c>
      <c r="K1103" s="172" t="s">
        <v>1</v>
      </c>
      <c r="L1103" s="177"/>
      <c r="M1103" s="178" t="s">
        <v>1</v>
      </c>
      <c r="N1103" s="179" t="s">
        <v>45</v>
      </c>
      <c r="P1103" s="140">
        <f>O1103*H1103</f>
        <v>0</v>
      </c>
      <c r="Q1103" s="140">
        <v>7.5999999999999998E-2</v>
      </c>
      <c r="R1103" s="140">
        <f>Q1103*H1103</f>
        <v>1.1399999999999999</v>
      </c>
      <c r="S1103" s="140">
        <v>0</v>
      </c>
      <c r="T1103" s="141">
        <f>S1103*H1103</f>
        <v>0</v>
      </c>
      <c r="AR1103" s="142" t="s">
        <v>205</v>
      </c>
      <c r="AT1103" s="142" t="s">
        <v>327</v>
      </c>
      <c r="AU1103" s="142" t="s">
        <v>90</v>
      </c>
      <c r="AY1103" s="16" t="s">
        <v>130</v>
      </c>
      <c r="BE1103" s="143">
        <f>IF(N1103="základní",J1103,0)</f>
        <v>0</v>
      </c>
      <c r="BF1103" s="143">
        <f>IF(N1103="snížená",J1103,0)</f>
        <v>0</v>
      </c>
      <c r="BG1103" s="143">
        <f>IF(N1103="zákl. přenesená",J1103,0)</f>
        <v>0</v>
      </c>
      <c r="BH1103" s="143">
        <f>IF(N1103="sníž. přenesená",J1103,0)</f>
        <v>0</v>
      </c>
      <c r="BI1103" s="143">
        <f>IF(N1103="nulová",J1103,0)</f>
        <v>0</v>
      </c>
      <c r="BJ1103" s="16" t="s">
        <v>88</v>
      </c>
      <c r="BK1103" s="143">
        <f>ROUND(I1103*H1103,2)</f>
        <v>0</v>
      </c>
      <c r="BL1103" s="16" t="s">
        <v>137</v>
      </c>
      <c r="BM1103" s="142" t="s">
        <v>1426</v>
      </c>
    </row>
    <row r="1104" spans="2:65" s="1" customFormat="1" ht="19.5">
      <c r="B1104" s="31"/>
      <c r="D1104" s="144" t="s">
        <v>139</v>
      </c>
      <c r="F1104" s="145" t="s">
        <v>1425</v>
      </c>
      <c r="I1104" s="146"/>
      <c r="L1104" s="31"/>
      <c r="M1104" s="147"/>
      <c r="T1104" s="55"/>
      <c r="AT1104" s="16" t="s">
        <v>139</v>
      </c>
      <c r="AU1104" s="16" t="s">
        <v>90</v>
      </c>
    </row>
    <row r="1105" spans="2:65" s="12" customFormat="1" ht="11.25">
      <c r="B1105" s="150"/>
      <c r="D1105" s="144" t="s">
        <v>143</v>
      </c>
      <c r="E1105" s="151" t="s">
        <v>1</v>
      </c>
      <c r="F1105" s="152" t="s">
        <v>1427</v>
      </c>
      <c r="H1105" s="151" t="s">
        <v>1</v>
      </c>
      <c r="I1105" s="153"/>
      <c r="L1105" s="150"/>
      <c r="M1105" s="154"/>
      <c r="T1105" s="155"/>
      <c r="AT1105" s="151" t="s">
        <v>143</v>
      </c>
      <c r="AU1105" s="151" t="s">
        <v>90</v>
      </c>
      <c r="AV1105" s="12" t="s">
        <v>88</v>
      </c>
      <c r="AW1105" s="12" t="s">
        <v>36</v>
      </c>
      <c r="AX1105" s="12" t="s">
        <v>80</v>
      </c>
      <c r="AY1105" s="151" t="s">
        <v>130</v>
      </c>
    </row>
    <row r="1106" spans="2:65" s="13" customFormat="1" ht="11.25">
      <c r="B1106" s="156"/>
      <c r="D1106" s="144" t="s">
        <v>143</v>
      </c>
      <c r="E1106" s="157" t="s">
        <v>1</v>
      </c>
      <c r="F1106" s="158" t="s">
        <v>186</v>
      </c>
      <c r="H1106" s="159">
        <v>6</v>
      </c>
      <c r="I1106" s="160"/>
      <c r="L1106" s="156"/>
      <c r="M1106" s="161"/>
      <c r="T1106" s="162"/>
      <c r="AT1106" s="157" t="s">
        <v>143</v>
      </c>
      <c r="AU1106" s="157" t="s">
        <v>90</v>
      </c>
      <c r="AV1106" s="13" t="s">
        <v>90</v>
      </c>
      <c r="AW1106" s="13" t="s">
        <v>36</v>
      </c>
      <c r="AX1106" s="13" t="s">
        <v>80</v>
      </c>
      <c r="AY1106" s="157" t="s">
        <v>130</v>
      </c>
    </row>
    <row r="1107" spans="2:65" s="12" customFormat="1" ht="11.25">
      <c r="B1107" s="150"/>
      <c r="D1107" s="144" t="s">
        <v>143</v>
      </c>
      <c r="E1107" s="151" t="s">
        <v>1</v>
      </c>
      <c r="F1107" s="152" t="s">
        <v>174</v>
      </c>
      <c r="H1107" s="151" t="s">
        <v>1</v>
      </c>
      <c r="I1107" s="153"/>
      <c r="L1107" s="150"/>
      <c r="M1107" s="154"/>
      <c r="T1107" s="155"/>
      <c r="AT1107" s="151" t="s">
        <v>143</v>
      </c>
      <c r="AU1107" s="151" t="s">
        <v>90</v>
      </c>
      <c r="AV1107" s="12" t="s">
        <v>88</v>
      </c>
      <c r="AW1107" s="12" t="s">
        <v>36</v>
      </c>
      <c r="AX1107" s="12" t="s">
        <v>80</v>
      </c>
      <c r="AY1107" s="151" t="s">
        <v>130</v>
      </c>
    </row>
    <row r="1108" spans="2:65" s="12" customFormat="1" ht="11.25">
      <c r="B1108" s="150"/>
      <c r="D1108" s="144" t="s">
        <v>143</v>
      </c>
      <c r="E1108" s="151" t="s">
        <v>1</v>
      </c>
      <c r="F1108" s="152" t="s">
        <v>942</v>
      </c>
      <c r="H1108" s="151" t="s">
        <v>1</v>
      </c>
      <c r="I1108" s="153"/>
      <c r="L1108" s="150"/>
      <c r="M1108" s="154"/>
      <c r="T1108" s="155"/>
      <c r="AT1108" s="151" t="s">
        <v>143</v>
      </c>
      <c r="AU1108" s="151" t="s">
        <v>90</v>
      </c>
      <c r="AV1108" s="12" t="s">
        <v>88</v>
      </c>
      <c r="AW1108" s="12" t="s">
        <v>36</v>
      </c>
      <c r="AX1108" s="12" t="s">
        <v>80</v>
      </c>
      <c r="AY1108" s="151" t="s">
        <v>130</v>
      </c>
    </row>
    <row r="1109" spans="2:65" s="13" customFormat="1" ht="11.25">
      <c r="B1109" s="156"/>
      <c r="D1109" s="144" t="s">
        <v>143</v>
      </c>
      <c r="E1109" s="157" t="s">
        <v>1</v>
      </c>
      <c r="F1109" s="158" t="s">
        <v>90</v>
      </c>
      <c r="H1109" s="159">
        <v>2</v>
      </c>
      <c r="I1109" s="160"/>
      <c r="L1109" s="156"/>
      <c r="M1109" s="161"/>
      <c r="T1109" s="162"/>
      <c r="AT1109" s="157" t="s">
        <v>143</v>
      </c>
      <c r="AU1109" s="157" t="s">
        <v>90</v>
      </c>
      <c r="AV1109" s="13" t="s">
        <v>90</v>
      </c>
      <c r="AW1109" s="13" t="s">
        <v>36</v>
      </c>
      <c r="AX1109" s="13" t="s">
        <v>80</v>
      </c>
      <c r="AY1109" s="157" t="s">
        <v>130</v>
      </c>
    </row>
    <row r="1110" spans="2:65" s="12" customFormat="1" ht="11.25">
      <c r="B1110" s="150"/>
      <c r="D1110" s="144" t="s">
        <v>143</v>
      </c>
      <c r="E1110" s="151" t="s">
        <v>1</v>
      </c>
      <c r="F1110" s="152" t="s">
        <v>944</v>
      </c>
      <c r="H1110" s="151" t="s">
        <v>1</v>
      </c>
      <c r="I1110" s="153"/>
      <c r="L1110" s="150"/>
      <c r="M1110" s="154"/>
      <c r="T1110" s="155"/>
      <c r="AT1110" s="151" t="s">
        <v>143</v>
      </c>
      <c r="AU1110" s="151" t="s">
        <v>90</v>
      </c>
      <c r="AV1110" s="12" t="s">
        <v>88</v>
      </c>
      <c r="AW1110" s="12" t="s">
        <v>36</v>
      </c>
      <c r="AX1110" s="12" t="s">
        <v>80</v>
      </c>
      <c r="AY1110" s="151" t="s">
        <v>130</v>
      </c>
    </row>
    <row r="1111" spans="2:65" s="13" customFormat="1" ht="11.25">
      <c r="B1111" s="156"/>
      <c r="D1111" s="144" t="s">
        <v>143</v>
      </c>
      <c r="E1111" s="157" t="s">
        <v>1</v>
      </c>
      <c r="F1111" s="158" t="s">
        <v>90</v>
      </c>
      <c r="H1111" s="159">
        <v>2</v>
      </c>
      <c r="I1111" s="160"/>
      <c r="L1111" s="156"/>
      <c r="M1111" s="161"/>
      <c r="T1111" s="162"/>
      <c r="AT1111" s="157" t="s">
        <v>143</v>
      </c>
      <c r="AU1111" s="157" t="s">
        <v>90</v>
      </c>
      <c r="AV1111" s="13" t="s">
        <v>90</v>
      </c>
      <c r="AW1111" s="13" t="s">
        <v>36</v>
      </c>
      <c r="AX1111" s="13" t="s">
        <v>80</v>
      </c>
      <c r="AY1111" s="157" t="s">
        <v>130</v>
      </c>
    </row>
    <row r="1112" spans="2:65" s="12" customFormat="1" ht="11.25">
      <c r="B1112" s="150"/>
      <c r="D1112" s="144" t="s">
        <v>143</v>
      </c>
      <c r="E1112" s="151" t="s">
        <v>1</v>
      </c>
      <c r="F1112" s="152" t="s">
        <v>946</v>
      </c>
      <c r="H1112" s="151" t="s">
        <v>1</v>
      </c>
      <c r="I1112" s="153"/>
      <c r="L1112" s="150"/>
      <c r="M1112" s="154"/>
      <c r="T1112" s="155"/>
      <c r="AT1112" s="151" t="s">
        <v>143</v>
      </c>
      <c r="AU1112" s="151" t="s">
        <v>90</v>
      </c>
      <c r="AV1112" s="12" t="s">
        <v>88</v>
      </c>
      <c r="AW1112" s="12" t="s">
        <v>36</v>
      </c>
      <c r="AX1112" s="12" t="s">
        <v>80</v>
      </c>
      <c r="AY1112" s="151" t="s">
        <v>130</v>
      </c>
    </row>
    <row r="1113" spans="2:65" s="13" customFormat="1" ht="11.25">
      <c r="B1113" s="156"/>
      <c r="D1113" s="144" t="s">
        <v>143</v>
      </c>
      <c r="E1113" s="157" t="s">
        <v>1</v>
      </c>
      <c r="F1113" s="158" t="s">
        <v>137</v>
      </c>
      <c r="H1113" s="159">
        <v>4</v>
      </c>
      <c r="I1113" s="160"/>
      <c r="L1113" s="156"/>
      <c r="M1113" s="161"/>
      <c r="T1113" s="162"/>
      <c r="AT1113" s="157" t="s">
        <v>143</v>
      </c>
      <c r="AU1113" s="157" t="s">
        <v>90</v>
      </c>
      <c r="AV1113" s="13" t="s">
        <v>90</v>
      </c>
      <c r="AW1113" s="13" t="s">
        <v>36</v>
      </c>
      <c r="AX1113" s="13" t="s">
        <v>80</v>
      </c>
      <c r="AY1113" s="157" t="s">
        <v>130</v>
      </c>
    </row>
    <row r="1114" spans="2:65" s="12" customFormat="1" ht="11.25">
      <c r="B1114" s="150"/>
      <c r="D1114" s="144" t="s">
        <v>143</v>
      </c>
      <c r="E1114" s="151" t="s">
        <v>1</v>
      </c>
      <c r="F1114" s="152" t="s">
        <v>948</v>
      </c>
      <c r="H1114" s="151" t="s">
        <v>1</v>
      </c>
      <c r="I1114" s="153"/>
      <c r="L1114" s="150"/>
      <c r="M1114" s="154"/>
      <c r="T1114" s="155"/>
      <c r="AT1114" s="151" t="s">
        <v>143</v>
      </c>
      <c r="AU1114" s="151" t="s">
        <v>90</v>
      </c>
      <c r="AV1114" s="12" t="s">
        <v>88</v>
      </c>
      <c r="AW1114" s="12" t="s">
        <v>36</v>
      </c>
      <c r="AX1114" s="12" t="s">
        <v>80</v>
      </c>
      <c r="AY1114" s="151" t="s">
        <v>130</v>
      </c>
    </row>
    <row r="1115" spans="2:65" s="13" customFormat="1" ht="11.25">
      <c r="B1115" s="156"/>
      <c r="D1115" s="144" t="s">
        <v>143</v>
      </c>
      <c r="E1115" s="157" t="s">
        <v>1</v>
      </c>
      <c r="F1115" s="158" t="s">
        <v>88</v>
      </c>
      <c r="H1115" s="159">
        <v>1</v>
      </c>
      <c r="I1115" s="160"/>
      <c r="L1115" s="156"/>
      <c r="M1115" s="161"/>
      <c r="T1115" s="162"/>
      <c r="AT1115" s="157" t="s">
        <v>143</v>
      </c>
      <c r="AU1115" s="157" t="s">
        <v>90</v>
      </c>
      <c r="AV1115" s="13" t="s">
        <v>90</v>
      </c>
      <c r="AW1115" s="13" t="s">
        <v>36</v>
      </c>
      <c r="AX1115" s="13" t="s">
        <v>80</v>
      </c>
      <c r="AY1115" s="157" t="s">
        <v>130</v>
      </c>
    </row>
    <row r="1116" spans="2:65" s="14" customFormat="1" ht="11.25">
      <c r="B1116" s="163"/>
      <c r="D1116" s="144" t="s">
        <v>143</v>
      </c>
      <c r="E1116" s="164" t="s">
        <v>1</v>
      </c>
      <c r="F1116" s="165" t="s">
        <v>152</v>
      </c>
      <c r="H1116" s="166">
        <v>15</v>
      </c>
      <c r="I1116" s="167"/>
      <c r="L1116" s="163"/>
      <c r="M1116" s="168"/>
      <c r="T1116" s="169"/>
      <c r="AT1116" s="164" t="s">
        <v>143</v>
      </c>
      <c r="AU1116" s="164" t="s">
        <v>90</v>
      </c>
      <c r="AV1116" s="14" t="s">
        <v>137</v>
      </c>
      <c r="AW1116" s="14" t="s">
        <v>36</v>
      </c>
      <c r="AX1116" s="14" t="s">
        <v>88</v>
      </c>
      <c r="AY1116" s="164" t="s">
        <v>130</v>
      </c>
    </row>
    <row r="1117" spans="2:65" s="11" customFormat="1" ht="22.9" customHeight="1">
      <c r="B1117" s="119"/>
      <c r="D1117" s="120" t="s">
        <v>79</v>
      </c>
      <c r="E1117" s="129" t="s">
        <v>212</v>
      </c>
      <c r="F1117" s="129" t="s">
        <v>866</v>
      </c>
      <c r="I1117" s="122"/>
      <c r="J1117" s="130">
        <f>BK1117</f>
        <v>0</v>
      </c>
      <c r="L1117" s="119"/>
      <c r="M1117" s="124"/>
      <c r="P1117" s="125">
        <f>SUM(P1118:P1207)</f>
        <v>0</v>
      </c>
      <c r="R1117" s="125">
        <f>SUM(R1118:R1207)</f>
        <v>0.62476335999999988</v>
      </c>
      <c r="T1117" s="126">
        <f>SUM(T1118:T1207)</f>
        <v>0.42067199999999999</v>
      </c>
      <c r="AR1117" s="120" t="s">
        <v>88</v>
      </c>
      <c r="AT1117" s="127" t="s">
        <v>79</v>
      </c>
      <c r="AU1117" s="127" t="s">
        <v>88</v>
      </c>
      <c r="AY1117" s="120" t="s">
        <v>130</v>
      </c>
      <c r="BK1117" s="128">
        <f>SUM(BK1118:BK1207)</f>
        <v>0</v>
      </c>
    </row>
    <row r="1118" spans="2:65" s="1" customFormat="1" ht="24.2" customHeight="1">
      <c r="B1118" s="31"/>
      <c r="C1118" s="131" t="s">
        <v>736</v>
      </c>
      <c r="D1118" s="131" t="s">
        <v>132</v>
      </c>
      <c r="E1118" s="132" t="s">
        <v>874</v>
      </c>
      <c r="F1118" s="133" t="s">
        <v>875</v>
      </c>
      <c r="G1118" s="134" t="s">
        <v>135</v>
      </c>
      <c r="H1118" s="135">
        <v>400</v>
      </c>
      <c r="I1118" s="136"/>
      <c r="J1118" s="137">
        <f>ROUND(I1118*H1118,2)</f>
        <v>0</v>
      </c>
      <c r="K1118" s="133" t="s">
        <v>136</v>
      </c>
      <c r="L1118" s="31"/>
      <c r="M1118" s="138" t="s">
        <v>1</v>
      </c>
      <c r="N1118" s="139" t="s">
        <v>45</v>
      </c>
      <c r="P1118" s="140">
        <f>O1118*H1118</f>
        <v>0</v>
      </c>
      <c r="Q1118" s="140">
        <v>0</v>
      </c>
      <c r="R1118" s="140">
        <f>Q1118*H1118</f>
        <v>0</v>
      </c>
      <c r="S1118" s="140">
        <v>0</v>
      </c>
      <c r="T1118" s="141">
        <f>S1118*H1118</f>
        <v>0</v>
      </c>
      <c r="AR1118" s="142" t="s">
        <v>137</v>
      </c>
      <c r="AT1118" s="142" t="s">
        <v>132</v>
      </c>
      <c r="AU1118" s="142" t="s">
        <v>90</v>
      </c>
      <c r="AY1118" s="16" t="s">
        <v>130</v>
      </c>
      <c r="BE1118" s="143">
        <f>IF(N1118="základní",J1118,0)</f>
        <v>0</v>
      </c>
      <c r="BF1118" s="143">
        <f>IF(N1118="snížená",J1118,0)</f>
        <v>0</v>
      </c>
      <c r="BG1118" s="143">
        <f>IF(N1118="zákl. přenesená",J1118,0)</f>
        <v>0</v>
      </c>
      <c r="BH1118" s="143">
        <f>IF(N1118="sníž. přenesená",J1118,0)</f>
        <v>0</v>
      </c>
      <c r="BI1118" s="143">
        <f>IF(N1118="nulová",J1118,0)</f>
        <v>0</v>
      </c>
      <c r="BJ1118" s="16" t="s">
        <v>88</v>
      </c>
      <c r="BK1118" s="143">
        <f>ROUND(I1118*H1118,2)</f>
        <v>0</v>
      </c>
      <c r="BL1118" s="16" t="s">
        <v>137</v>
      </c>
      <c r="BM1118" s="142" t="s">
        <v>1428</v>
      </c>
    </row>
    <row r="1119" spans="2:65" s="1" customFormat="1" ht="39">
      <c r="B1119" s="31"/>
      <c r="D1119" s="144" t="s">
        <v>139</v>
      </c>
      <c r="F1119" s="145" t="s">
        <v>877</v>
      </c>
      <c r="I1119" s="146"/>
      <c r="L1119" s="31"/>
      <c r="M1119" s="147"/>
      <c r="T1119" s="55"/>
      <c r="AT1119" s="16" t="s">
        <v>139</v>
      </c>
      <c r="AU1119" s="16" t="s">
        <v>90</v>
      </c>
    </row>
    <row r="1120" spans="2:65" s="1" customFormat="1" ht="11.25">
      <c r="B1120" s="31"/>
      <c r="D1120" s="148" t="s">
        <v>141</v>
      </c>
      <c r="F1120" s="149" t="s">
        <v>878</v>
      </c>
      <c r="I1120" s="146"/>
      <c r="L1120" s="31"/>
      <c r="M1120" s="147"/>
      <c r="T1120" s="55"/>
      <c r="AT1120" s="16" t="s">
        <v>141</v>
      </c>
      <c r="AU1120" s="16" t="s">
        <v>90</v>
      </c>
    </row>
    <row r="1121" spans="2:65" s="12" customFormat="1" ht="11.25">
      <c r="B1121" s="150"/>
      <c r="D1121" s="144" t="s">
        <v>143</v>
      </c>
      <c r="E1121" s="151" t="s">
        <v>1</v>
      </c>
      <c r="F1121" s="152" t="s">
        <v>941</v>
      </c>
      <c r="H1121" s="151" t="s">
        <v>1</v>
      </c>
      <c r="I1121" s="153"/>
      <c r="L1121" s="150"/>
      <c r="M1121" s="154"/>
      <c r="T1121" s="155"/>
      <c r="AT1121" s="151" t="s">
        <v>143</v>
      </c>
      <c r="AU1121" s="151" t="s">
        <v>90</v>
      </c>
      <c r="AV1121" s="12" t="s">
        <v>88</v>
      </c>
      <c r="AW1121" s="12" t="s">
        <v>36</v>
      </c>
      <c r="AX1121" s="12" t="s">
        <v>80</v>
      </c>
      <c r="AY1121" s="151" t="s">
        <v>130</v>
      </c>
    </row>
    <row r="1122" spans="2:65" s="12" customFormat="1" ht="11.25">
      <c r="B1122" s="150"/>
      <c r="D1122" s="144" t="s">
        <v>143</v>
      </c>
      <c r="E1122" s="151" t="s">
        <v>1</v>
      </c>
      <c r="F1122" s="152" t="s">
        <v>942</v>
      </c>
      <c r="H1122" s="151" t="s">
        <v>1</v>
      </c>
      <c r="I1122" s="153"/>
      <c r="L1122" s="150"/>
      <c r="M1122" s="154"/>
      <c r="T1122" s="155"/>
      <c r="AT1122" s="151" t="s">
        <v>143</v>
      </c>
      <c r="AU1122" s="151" t="s">
        <v>90</v>
      </c>
      <c r="AV1122" s="12" t="s">
        <v>88</v>
      </c>
      <c r="AW1122" s="12" t="s">
        <v>36</v>
      </c>
      <c r="AX1122" s="12" t="s">
        <v>80</v>
      </c>
      <c r="AY1122" s="151" t="s">
        <v>130</v>
      </c>
    </row>
    <row r="1123" spans="2:65" s="13" customFormat="1" ht="11.25">
      <c r="B1123" s="156"/>
      <c r="D1123" s="144" t="s">
        <v>143</v>
      </c>
      <c r="E1123" s="157" t="s">
        <v>1</v>
      </c>
      <c r="F1123" s="158" t="s">
        <v>943</v>
      </c>
      <c r="H1123" s="159">
        <v>24</v>
      </c>
      <c r="I1123" s="160"/>
      <c r="L1123" s="156"/>
      <c r="M1123" s="161"/>
      <c r="T1123" s="162"/>
      <c r="AT1123" s="157" t="s">
        <v>143</v>
      </c>
      <c r="AU1123" s="157" t="s">
        <v>90</v>
      </c>
      <c r="AV1123" s="13" t="s">
        <v>90</v>
      </c>
      <c r="AW1123" s="13" t="s">
        <v>36</v>
      </c>
      <c r="AX1123" s="13" t="s">
        <v>80</v>
      </c>
      <c r="AY1123" s="157" t="s">
        <v>130</v>
      </c>
    </row>
    <row r="1124" spans="2:65" s="12" customFormat="1" ht="11.25">
      <c r="B1124" s="150"/>
      <c r="D1124" s="144" t="s">
        <v>143</v>
      </c>
      <c r="E1124" s="151" t="s">
        <v>1</v>
      </c>
      <c r="F1124" s="152" t="s">
        <v>944</v>
      </c>
      <c r="H1124" s="151" t="s">
        <v>1</v>
      </c>
      <c r="I1124" s="153"/>
      <c r="L1124" s="150"/>
      <c r="M1124" s="154"/>
      <c r="T1124" s="155"/>
      <c r="AT1124" s="151" t="s">
        <v>143</v>
      </c>
      <c r="AU1124" s="151" t="s">
        <v>90</v>
      </c>
      <c r="AV1124" s="12" t="s">
        <v>88</v>
      </c>
      <c r="AW1124" s="12" t="s">
        <v>36</v>
      </c>
      <c r="AX1124" s="12" t="s">
        <v>80</v>
      </c>
      <c r="AY1124" s="151" t="s">
        <v>130</v>
      </c>
    </row>
    <row r="1125" spans="2:65" s="13" customFormat="1" ht="11.25">
      <c r="B1125" s="156"/>
      <c r="D1125" s="144" t="s">
        <v>143</v>
      </c>
      <c r="E1125" s="157" t="s">
        <v>1</v>
      </c>
      <c r="F1125" s="158" t="s">
        <v>945</v>
      </c>
      <c r="H1125" s="159">
        <v>58</v>
      </c>
      <c r="I1125" s="160"/>
      <c r="L1125" s="156"/>
      <c r="M1125" s="161"/>
      <c r="T1125" s="162"/>
      <c r="AT1125" s="157" t="s">
        <v>143</v>
      </c>
      <c r="AU1125" s="157" t="s">
        <v>90</v>
      </c>
      <c r="AV1125" s="13" t="s">
        <v>90</v>
      </c>
      <c r="AW1125" s="13" t="s">
        <v>36</v>
      </c>
      <c r="AX1125" s="13" t="s">
        <v>80</v>
      </c>
      <c r="AY1125" s="157" t="s">
        <v>130</v>
      </c>
    </row>
    <row r="1126" spans="2:65" s="12" customFormat="1" ht="11.25">
      <c r="B1126" s="150"/>
      <c r="D1126" s="144" t="s">
        <v>143</v>
      </c>
      <c r="E1126" s="151" t="s">
        <v>1</v>
      </c>
      <c r="F1126" s="152" t="s">
        <v>946</v>
      </c>
      <c r="H1126" s="151" t="s">
        <v>1</v>
      </c>
      <c r="I1126" s="153"/>
      <c r="L1126" s="150"/>
      <c r="M1126" s="154"/>
      <c r="T1126" s="155"/>
      <c r="AT1126" s="151" t="s">
        <v>143</v>
      </c>
      <c r="AU1126" s="151" t="s">
        <v>90</v>
      </c>
      <c r="AV1126" s="12" t="s">
        <v>88</v>
      </c>
      <c r="AW1126" s="12" t="s">
        <v>36</v>
      </c>
      <c r="AX1126" s="12" t="s">
        <v>80</v>
      </c>
      <c r="AY1126" s="151" t="s">
        <v>130</v>
      </c>
    </row>
    <row r="1127" spans="2:65" s="13" customFormat="1" ht="11.25">
      <c r="B1127" s="156"/>
      <c r="D1127" s="144" t="s">
        <v>143</v>
      </c>
      <c r="E1127" s="157" t="s">
        <v>1</v>
      </c>
      <c r="F1127" s="158" t="s">
        <v>947</v>
      </c>
      <c r="H1127" s="159">
        <v>128</v>
      </c>
      <c r="I1127" s="160"/>
      <c r="L1127" s="156"/>
      <c r="M1127" s="161"/>
      <c r="T1127" s="162"/>
      <c r="AT1127" s="157" t="s">
        <v>143</v>
      </c>
      <c r="AU1127" s="157" t="s">
        <v>90</v>
      </c>
      <c r="AV1127" s="13" t="s">
        <v>90</v>
      </c>
      <c r="AW1127" s="13" t="s">
        <v>36</v>
      </c>
      <c r="AX1127" s="13" t="s">
        <v>80</v>
      </c>
      <c r="AY1127" s="157" t="s">
        <v>130</v>
      </c>
    </row>
    <row r="1128" spans="2:65" s="12" customFormat="1" ht="11.25">
      <c r="B1128" s="150"/>
      <c r="D1128" s="144" t="s">
        <v>143</v>
      </c>
      <c r="E1128" s="151" t="s">
        <v>1</v>
      </c>
      <c r="F1128" s="152" t="s">
        <v>948</v>
      </c>
      <c r="H1128" s="151" t="s">
        <v>1</v>
      </c>
      <c r="I1128" s="153"/>
      <c r="L1128" s="150"/>
      <c r="M1128" s="154"/>
      <c r="T1128" s="155"/>
      <c r="AT1128" s="151" t="s">
        <v>143</v>
      </c>
      <c r="AU1128" s="151" t="s">
        <v>90</v>
      </c>
      <c r="AV1128" s="12" t="s">
        <v>88</v>
      </c>
      <c r="AW1128" s="12" t="s">
        <v>36</v>
      </c>
      <c r="AX1128" s="12" t="s">
        <v>80</v>
      </c>
      <c r="AY1128" s="151" t="s">
        <v>130</v>
      </c>
    </row>
    <row r="1129" spans="2:65" s="13" customFormat="1" ht="11.25">
      <c r="B1129" s="156"/>
      <c r="D1129" s="144" t="s">
        <v>143</v>
      </c>
      <c r="E1129" s="157" t="s">
        <v>1</v>
      </c>
      <c r="F1129" s="158" t="s">
        <v>949</v>
      </c>
      <c r="H1129" s="159">
        <v>38</v>
      </c>
      <c r="I1129" s="160"/>
      <c r="L1129" s="156"/>
      <c r="M1129" s="161"/>
      <c r="T1129" s="162"/>
      <c r="AT1129" s="157" t="s">
        <v>143</v>
      </c>
      <c r="AU1129" s="157" t="s">
        <v>90</v>
      </c>
      <c r="AV1129" s="13" t="s">
        <v>90</v>
      </c>
      <c r="AW1129" s="13" t="s">
        <v>36</v>
      </c>
      <c r="AX1129" s="13" t="s">
        <v>80</v>
      </c>
      <c r="AY1129" s="157" t="s">
        <v>130</v>
      </c>
    </row>
    <row r="1130" spans="2:65" s="12" customFormat="1" ht="11.25">
      <c r="B1130" s="150"/>
      <c r="D1130" s="144" t="s">
        <v>143</v>
      </c>
      <c r="E1130" s="151" t="s">
        <v>1</v>
      </c>
      <c r="F1130" s="152" t="s">
        <v>950</v>
      </c>
      <c r="H1130" s="151" t="s">
        <v>1</v>
      </c>
      <c r="I1130" s="153"/>
      <c r="L1130" s="150"/>
      <c r="M1130" s="154"/>
      <c r="T1130" s="155"/>
      <c r="AT1130" s="151" t="s">
        <v>143</v>
      </c>
      <c r="AU1130" s="151" t="s">
        <v>90</v>
      </c>
      <c r="AV1130" s="12" t="s">
        <v>88</v>
      </c>
      <c r="AW1130" s="12" t="s">
        <v>36</v>
      </c>
      <c r="AX1130" s="12" t="s">
        <v>80</v>
      </c>
      <c r="AY1130" s="151" t="s">
        <v>130</v>
      </c>
    </row>
    <row r="1131" spans="2:65" s="13" customFormat="1" ht="11.25">
      <c r="B1131" s="156"/>
      <c r="D1131" s="144" t="s">
        <v>143</v>
      </c>
      <c r="E1131" s="157" t="s">
        <v>1</v>
      </c>
      <c r="F1131" s="158" t="s">
        <v>951</v>
      </c>
      <c r="H1131" s="159">
        <v>142</v>
      </c>
      <c r="I1131" s="160"/>
      <c r="L1131" s="156"/>
      <c r="M1131" s="161"/>
      <c r="T1131" s="162"/>
      <c r="AT1131" s="157" t="s">
        <v>143</v>
      </c>
      <c r="AU1131" s="157" t="s">
        <v>90</v>
      </c>
      <c r="AV1131" s="13" t="s">
        <v>90</v>
      </c>
      <c r="AW1131" s="13" t="s">
        <v>36</v>
      </c>
      <c r="AX1131" s="13" t="s">
        <v>80</v>
      </c>
      <c r="AY1131" s="157" t="s">
        <v>130</v>
      </c>
    </row>
    <row r="1132" spans="2:65" s="12" customFormat="1" ht="11.25">
      <c r="B1132" s="150"/>
      <c r="D1132" s="144" t="s">
        <v>143</v>
      </c>
      <c r="E1132" s="151" t="s">
        <v>1</v>
      </c>
      <c r="F1132" s="152" t="s">
        <v>952</v>
      </c>
      <c r="H1132" s="151" t="s">
        <v>1</v>
      </c>
      <c r="I1132" s="153"/>
      <c r="L1132" s="150"/>
      <c r="M1132" s="154"/>
      <c r="T1132" s="155"/>
      <c r="AT1132" s="151" t="s">
        <v>143</v>
      </c>
      <c r="AU1132" s="151" t="s">
        <v>90</v>
      </c>
      <c r="AV1132" s="12" t="s">
        <v>88</v>
      </c>
      <c r="AW1132" s="12" t="s">
        <v>36</v>
      </c>
      <c r="AX1132" s="12" t="s">
        <v>80</v>
      </c>
      <c r="AY1132" s="151" t="s">
        <v>130</v>
      </c>
    </row>
    <row r="1133" spans="2:65" s="13" customFormat="1" ht="11.25">
      <c r="B1133" s="156"/>
      <c r="D1133" s="144" t="s">
        <v>143</v>
      </c>
      <c r="E1133" s="157" t="s">
        <v>1</v>
      </c>
      <c r="F1133" s="158" t="s">
        <v>953</v>
      </c>
      <c r="H1133" s="159">
        <v>10</v>
      </c>
      <c r="I1133" s="160"/>
      <c r="L1133" s="156"/>
      <c r="M1133" s="161"/>
      <c r="T1133" s="162"/>
      <c r="AT1133" s="157" t="s">
        <v>143</v>
      </c>
      <c r="AU1133" s="157" t="s">
        <v>90</v>
      </c>
      <c r="AV1133" s="13" t="s">
        <v>90</v>
      </c>
      <c r="AW1133" s="13" t="s">
        <v>36</v>
      </c>
      <c r="AX1133" s="13" t="s">
        <v>80</v>
      </c>
      <c r="AY1133" s="157" t="s">
        <v>130</v>
      </c>
    </row>
    <row r="1134" spans="2:65" s="14" customFormat="1" ht="11.25">
      <c r="B1134" s="163"/>
      <c r="D1134" s="144" t="s">
        <v>143</v>
      </c>
      <c r="E1134" s="164" t="s">
        <v>1</v>
      </c>
      <c r="F1134" s="165" t="s">
        <v>152</v>
      </c>
      <c r="H1134" s="166">
        <v>400</v>
      </c>
      <c r="I1134" s="167"/>
      <c r="L1134" s="163"/>
      <c r="M1134" s="168"/>
      <c r="T1134" s="169"/>
      <c r="AT1134" s="164" t="s">
        <v>143</v>
      </c>
      <c r="AU1134" s="164" t="s">
        <v>90</v>
      </c>
      <c r="AV1134" s="14" t="s">
        <v>137</v>
      </c>
      <c r="AW1134" s="14" t="s">
        <v>36</v>
      </c>
      <c r="AX1134" s="14" t="s">
        <v>88</v>
      </c>
      <c r="AY1134" s="164" t="s">
        <v>130</v>
      </c>
    </row>
    <row r="1135" spans="2:65" s="1" customFormat="1" ht="24.2" customHeight="1">
      <c r="B1135" s="31"/>
      <c r="C1135" s="131" t="s">
        <v>744</v>
      </c>
      <c r="D1135" s="131" t="s">
        <v>132</v>
      </c>
      <c r="E1135" s="132" t="s">
        <v>1429</v>
      </c>
      <c r="F1135" s="133" t="s">
        <v>1430</v>
      </c>
      <c r="G1135" s="134" t="s">
        <v>135</v>
      </c>
      <c r="H1135" s="135">
        <v>8.7639999999999993</v>
      </c>
      <c r="I1135" s="136"/>
      <c r="J1135" s="137">
        <f>ROUND(I1135*H1135,2)</f>
        <v>0</v>
      </c>
      <c r="K1135" s="133" t="s">
        <v>136</v>
      </c>
      <c r="L1135" s="31"/>
      <c r="M1135" s="138" t="s">
        <v>1</v>
      </c>
      <c r="N1135" s="139" t="s">
        <v>45</v>
      </c>
      <c r="P1135" s="140">
        <f>O1135*H1135</f>
        <v>0</v>
      </c>
      <c r="Q1135" s="140">
        <v>0</v>
      </c>
      <c r="R1135" s="140">
        <f>Q1135*H1135</f>
        <v>0</v>
      </c>
      <c r="S1135" s="140">
        <v>0</v>
      </c>
      <c r="T1135" s="141">
        <f>S1135*H1135</f>
        <v>0</v>
      </c>
      <c r="AR1135" s="142" t="s">
        <v>137</v>
      </c>
      <c r="AT1135" s="142" t="s">
        <v>132</v>
      </c>
      <c r="AU1135" s="142" t="s">
        <v>90</v>
      </c>
      <c r="AY1135" s="16" t="s">
        <v>130</v>
      </c>
      <c r="BE1135" s="143">
        <f>IF(N1135="základní",J1135,0)</f>
        <v>0</v>
      </c>
      <c r="BF1135" s="143">
        <f>IF(N1135="snížená",J1135,0)</f>
        <v>0</v>
      </c>
      <c r="BG1135" s="143">
        <f>IF(N1135="zákl. přenesená",J1135,0)</f>
        <v>0</v>
      </c>
      <c r="BH1135" s="143">
        <f>IF(N1135="sníž. přenesená",J1135,0)</f>
        <v>0</v>
      </c>
      <c r="BI1135" s="143">
        <f>IF(N1135="nulová",J1135,0)</f>
        <v>0</v>
      </c>
      <c r="BJ1135" s="16" t="s">
        <v>88</v>
      </c>
      <c r="BK1135" s="143">
        <f>ROUND(I1135*H1135,2)</f>
        <v>0</v>
      </c>
      <c r="BL1135" s="16" t="s">
        <v>137</v>
      </c>
      <c r="BM1135" s="142" t="s">
        <v>1431</v>
      </c>
    </row>
    <row r="1136" spans="2:65" s="1" customFormat="1" ht="11.25">
      <c r="B1136" s="31"/>
      <c r="D1136" s="144" t="s">
        <v>139</v>
      </c>
      <c r="F1136" s="145" t="s">
        <v>1430</v>
      </c>
      <c r="I1136" s="146"/>
      <c r="L1136" s="31"/>
      <c r="M1136" s="147"/>
      <c r="T1136" s="55"/>
      <c r="AT1136" s="16" t="s">
        <v>139</v>
      </c>
      <c r="AU1136" s="16" t="s">
        <v>90</v>
      </c>
    </row>
    <row r="1137" spans="2:65" s="1" customFormat="1" ht="11.25">
      <c r="B1137" s="31"/>
      <c r="D1137" s="148" t="s">
        <v>141</v>
      </c>
      <c r="F1137" s="149" t="s">
        <v>1432</v>
      </c>
      <c r="I1137" s="146"/>
      <c r="L1137" s="31"/>
      <c r="M1137" s="147"/>
      <c r="T1137" s="55"/>
      <c r="AT1137" s="16" t="s">
        <v>141</v>
      </c>
      <c r="AU1137" s="16" t="s">
        <v>90</v>
      </c>
    </row>
    <row r="1138" spans="2:65" s="12" customFormat="1" ht="11.25">
      <c r="B1138" s="150"/>
      <c r="D1138" s="144" t="s">
        <v>143</v>
      </c>
      <c r="E1138" s="151" t="s">
        <v>1</v>
      </c>
      <c r="F1138" s="152" t="s">
        <v>1195</v>
      </c>
      <c r="H1138" s="151" t="s">
        <v>1</v>
      </c>
      <c r="I1138" s="153"/>
      <c r="L1138" s="150"/>
      <c r="M1138" s="154"/>
      <c r="T1138" s="155"/>
      <c r="AT1138" s="151" t="s">
        <v>143</v>
      </c>
      <c r="AU1138" s="151" t="s">
        <v>90</v>
      </c>
      <c r="AV1138" s="12" t="s">
        <v>88</v>
      </c>
      <c r="AW1138" s="12" t="s">
        <v>36</v>
      </c>
      <c r="AX1138" s="12" t="s">
        <v>80</v>
      </c>
      <c r="AY1138" s="151" t="s">
        <v>130</v>
      </c>
    </row>
    <row r="1139" spans="2:65" s="12" customFormat="1" ht="11.25">
      <c r="B1139" s="150"/>
      <c r="D1139" s="144" t="s">
        <v>143</v>
      </c>
      <c r="E1139" s="151" t="s">
        <v>1</v>
      </c>
      <c r="F1139" s="152" t="s">
        <v>1196</v>
      </c>
      <c r="H1139" s="151" t="s">
        <v>1</v>
      </c>
      <c r="I1139" s="153"/>
      <c r="L1139" s="150"/>
      <c r="M1139" s="154"/>
      <c r="T1139" s="155"/>
      <c r="AT1139" s="151" t="s">
        <v>143</v>
      </c>
      <c r="AU1139" s="151" t="s">
        <v>90</v>
      </c>
      <c r="AV1139" s="12" t="s">
        <v>88</v>
      </c>
      <c r="AW1139" s="12" t="s">
        <v>36</v>
      </c>
      <c r="AX1139" s="12" t="s">
        <v>80</v>
      </c>
      <c r="AY1139" s="151" t="s">
        <v>130</v>
      </c>
    </row>
    <row r="1140" spans="2:65" s="13" customFormat="1" ht="11.25">
      <c r="B1140" s="156"/>
      <c r="D1140" s="144" t="s">
        <v>143</v>
      </c>
      <c r="E1140" s="157" t="s">
        <v>1</v>
      </c>
      <c r="F1140" s="158" t="s">
        <v>1197</v>
      </c>
      <c r="H1140" s="159">
        <v>2.484</v>
      </c>
      <c r="I1140" s="160"/>
      <c r="L1140" s="156"/>
      <c r="M1140" s="161"/>
      <c r="T1140" s="162"/>
      <c r="AT1140" s="157" t="s">
        <v>143</v>
      </c>
      <c r="AU1140" s="157" t="s">
        <v>90</v>
      </c>
      <c r="AV1140" s="13" t="s">
        <v>90</v>
      </c>
      <c r="AW1140" s="13" t="s">
        <v>36</v>
      </c>
      <c r="AX1140" s="13" t="s">
        <v>80</v>
      </c>
      <c r="AY1140" s="157" t="s">
        <v>130</v>
      </c>
    </row>
    <row r="1141" spans="2:65" s="12" customFormat="1" ht="11.25">
      <c r="B1141" s="150"/>
      <c r="D1141" s="144" t="s">
        <v>143</v>
      </c>
      <c r="E1141" s="151" t="s">
        <v>1</v>
      </c>
      <c r="F1141" s="152" t="s">
        <v>1198</v>
      </c>
      <c r="H1141" s="151" t="s">
        <v>1</v>
      </c>
      <c r="I1141" s="153"/>
      <c r="L1141" s="150"/>
      <c r="M1141" s="154"/>
      <c r="T1141" s="155"/>
      <c r="AT1141" s="151" t="s">
        <v>143</v>
      </c>
      <c r="AU1141" s="151" t="s">
        <v>90</v>
      </c>
      <c r="AV1141" s="12" t="s">
        <v>88</v>
      </c>
      <c r="AW1141" s="12" t="s">
        <v>36</v>
      </c>
      <c r="AX1141" s="12" t="s">
        <v>80</v>
      </c>
      <c r="AY1141" s="151" t="s">
        <v>130</v>
      </c>
    </row>
    <row r="1142" spans="2:65" s="13" customFormat="1" ht="11.25">
      <c r="B1142" s="156"/>
      <c r="D1142" s="144" t="s">
        <v>143</v>
      </c>
      <c r="E1142" s="157" t="s">
        <v>1</v>
      </c>
      <c r="F1142" s="158" t="s">
        <v>1199</v>
      </c>
      <c r="H1142" s="159">
        <v>6.28</v>
      </c>
      <c r="I1142" s="160"/>
      <c r="L1142" s="156"/>
      <c r="M1142" s="161"/>
      <c r="T1142" s="162"/>
      <c r="AT1142" s="157" t="s">
        <v>143</v>
      </c>
      <c r="AU1142" s="157" t="s">
        <v>90</v>
      </c>
      <c r="AV1142" s="13" t="s">
        <v>90</v>
      </c>
      <c r="AW1142" s="13" t="s">
        <v>36</v>
      </c>
      <c r="AX1142" s="13" t="s">
        <v>80</v>
      </c>
      <c r="AY1142" s="157" t="s">
        <v>130</v>
      </c>
    </row>
    <row r="1143" spans="2:65" s="14" customFormat="1" ht="11.25">
      <c r="B1143" s="163"/>
      <c r="D1143" s="144" t="s">
        <v>143</v>
      </c>
      <c r="E1143" s="164" t="s">
        <v>1</v>
      </c>
      <c r="F1143" s="165" t="s">
        <v>152</v>
      </c>
      <c r="H1143" s="166">
        <v>8.7639999999999993</v>
      </c>
      <c r="I1143" s="167"/>
      <c r="L1143" s="163"/>
      <c r="M1143" s="168"/>
      <c r="T1143" s="169"/>
      <c r="AT1143" s="164" t="s">
        <v>143</v>
      </c>
      <c r="AU1143" s="164" t="s">
        <v>90</v>
      </c>
      <c r="AV1143" s="14" t="s">
        <v>137</v>
      </c>
      <c r="AW1143" s="14" t="s">
        <v>36</v>
      </c>
      <c r="AX1143" s="14" t="s">
        <v>88</v>
      </c>
      <c r="AY1143" s="164" t="s">
        <v>130</v>
      </c>
    </row>
    <row r="1144" spans="2:65" s="1" customFormat="1" ht="24.2" customHeight="1">
      <c r="B1144" s="31"/>
      <c r="C1144" s="131" t="s">
        <v>751</v>
      </c>
      <c r="D1144" s="131" t="s">
        <v>132</v>
      </c>
      <c r="E1144" s="132" t="s">
        <v>1433</v>
      </c>
      <c r="F1144" s="133" t="s">
        <v>1434</v>
      </c>
      <c r="G1144" s="134" t="s">
        <v>135</v>
      </c>
      <c r="H1144" s="135">
        <v>8.7639999999999993</v>
      </c>
      <c r="I1144" s="136"/>
      <c r="J1144" s="137">
        <f>ROUND(I1144*H1144,2)</f>
        <v>0</v>
      </c>
      <c r="K1144" s="133" t="s">
        <v>136</v>
      </c>
      <c r="L1144" s="31"/>
      <c r="M1144" s="138" t="s">
        <v>1</v>
      </c>
      <c r="N1144" s="139" t="s">
        <v>45</v>
      </c>
      <c r="P1144" s="140">
        <f>O1144*H1144</f>
        <v>0</v>
      </c>
      <c r="Q1144" s="140">
        <v>4.8000000000000001E-2</v>
      </c>
      <c r="R1144" s="140">
        <f>Q1144*H1144</f>
        <v>0.42067199999999999</v>
      </c>
      <c r="S1144" s="140">
        <v>4.8000000000000001E-2</v>
      </c>
      <c r="T1144" s="141">
        <f>S1144*H1144</f>
        <v>0.42067199999999999</v>
      </c>
      <c r="AR1144" s="142" t="s">
        <v>137</v>
      </c>
      <c r="AT1144" s="142" t="s">
        <v>132</v>
      </c>
      <c r="AU1144" s="142" t="s">
        <v>90</v>
      </c>
      <c r="AY1144" s="16" t="s">
        <v>130</v>
      </c>
      <c r="BE1144" s="143">
        <f>IF(N1144="základní",J1144,0)</f>
        <v>0</v>
      </c>
      <c r="BF1144" s="143">
        <f>IF(N1144="snížená",J1144,0)</f>
        <v>0</v>
      </c>
      <c r="BG1144" s="143">
        <f>IF(N1144="zákl. přenesená",J1144,0)</f>
        <v>0</v>
      </c>
      <c r="BH1144" s="143">
        <f>IF(N1144="sníž. přenesená",J1144,0)</f>
        <v>0</v>
      </c>
      <c r="BI1144" s="143">
        <f>IF(N1144="nulová",J1144,0)</f>
        <v>0</v>
      </c>
      <c r="BJ1144" s="16" t="s">
        <v>88</v>
      </c>
      <c r="BK1144" s="143">
        <f>ROUND(I1144*H1144,2)</f>
        <v>0</v>
      </c>
      <c r="BL1144" s="16" t="s">
        <v>137</v>
      </c>
      <c r="BM1144" s="142" t="s">
        <v>1435</v>
      </c>
    </row>
    <row r="1145" spans="2:65" s="1" customFormat="1" ht="11.25">
      <c r="B1145" s="31"/>
      <c r="D1145" s="144" t="s">
        <v>139</v>
      </c>
      <c r="F1145" s="145" t="s">
        <v>1436</v>
      </c>
      <c r="I1145" s="146"/>
      <c r="L1145" s="31"/>
      <c r="M1145" s="147"/>
      <c r="T1145" s="55"/>
      <c r="AT1145" s="16" t="s">
        <v>139</v>
      </c>
      <c r="AU1145" s="16" t="s">
        <v>90</v>
      </c>
    </row>
    <row r="1146" spans="2:65" s="1" customFormat="1" ht="11.25">
      <c r="B1146" s="31"/>
      <c r="D1146" s="148" t="s">
        <v>141</v>
      </c>
      <c r="F1146" s="149" t="s">
        <v>1437</v>
      </c>
      <c r="I1146" s="146"/>
      <c r="L1146" s="31"/>
      <c r="M1146" s="147"/>
      <c r="T1146" s="55"/>
      <c r="AT1146" s="16" t="s">
        <v>141</v>
      </c>
      <c r="AU1146" s="16" t="s">
        <v>90</v>
      </c>
    </row>
    <row r="1147" spans="2:65" s="12" customFormat="1" ht="11.25">
      <c r="B1147" s="150"/>
      <c r="D1147" s="144" t="s">
        <v>143</v>
      </c>
      <c r="E1147" s="151" t="s">
        <v>1</v>
      </c>
      <c r="F1147" s="152" t="s">
        <v>1195</v>
      </c>
      <c r="H1147" s="151" t="s">
        <v>1</v>
      </c>
      <c r="I1147" s="153"/>
      <c r="L1147" s="150"/>
      <c r="M1147" s="154"/>
      <c r="T1147" s="155"/>
      <c r="AT1147" s="151" t="s">
        <v>143</v>
      </c>
      <c r="AU1147" s="151" t="s">
        <v>90</v>
      </c>
      <c r="AV1147" s="12" t="s">
        <v>88</v>
      </c>
      <c r="AW1147" s="12" t="s">
        <v>36</v>
      </c>
      <c r="AX1147" s="12" t="s">
        <v>80</v>
      </c>
      <c r="AY1147" s="151" t="s">
        <v>130</v>
      </c>
    </row>
    <row r="1148" spans="2:65" s="12" customFormat="1" ht="11.25">
      <c r="B1148" s="150"/>
      <c r="D1148" s="144" t="s">
        <v>143</v>
      </c>
      <c r="E1148" s="151" t="s">
        <v>1</v>
      </c>
      <c r="F1148" s="152" t="s">
        <v>1196</v>
      </c>
      <c r="H1148" s="151" t="s">
        <v>1</v>
      </c>
      <c r="I1148" s="153"/>
      <c r="L1148" s="150"/>
      <c r="M1148" s="154"/>
      <c r="T1148" s="155"/>
      <c r="AT1148" s="151" t="s">
        <v>143</v>
      </c>
      <c r="AU1148" s="151" t="s">
        <v>90</v>
      </c>
      <c r="AV1148" s="12" t="s">
        <v>88</v>
      </c>
      <c r="AW1148" s="12" t="s">
        <v>36</v>
      </c>
      <c r="AX1148" s="12" t="s">
        <v>80</v>
      </c>
      <c r="AY1148" s="151" t="s">
        <v>130</v>
      </c>
    </row>
    <row r="1149" spans="2:65" s="13" customFormat="1" ht="11.25">
      <c r="B1149" s="156"/>
      <c r="D1149" s="144" t="s">
        <v>143</v>
      </c>
      <c r="E1149" s="157" t="s">
        <v>1</v>
      </c>
      <c r="F1149" s="158" t="s">
        <v>1197</v>
      </c>
      <c r="H1149" s="159">
        <v>2.484</v>
      </c>
      <c r="I1149" s="160"/>
      <c r="L1149" s="156"/>
      <c r="M1149" s="161"/>
      <c r="T1149" s="162"/>
      <c r="AT1149" s="157" t="s">
        <v>143</v>
      </c>
      <c r="AU1149" s="157" t="s">
        <v>90</v>
      </c>
      <c r="AV1149" s="13" t="s">
        <v>90</v>
      </c>
      <c r="AW1149" s="13" t="s">
        <v>36</v>
      </c>
      <c r="AX1149" s="13" t="s">
        <v>80</v>
      </c>
      <c r="AY1149" s="157" t="s">
        <v>130</v>
      </c>
    </row>
    <row r="1150" spans="2:65" s="12" customFormat="1" ht="11.25">
      <c r="B1150" s="150"/>
      <c r="D1150" s="144" t="s">
        <v>143</v>
      </c>
      <c r="E1150" s="151" t="s">
        <v>1</v>
      </c>
      <c r="F1150" s="152" t="s">
        <v>1198</v>
      </c>
      <c r="H1150" s="151" t="s">
        <v>1</v>
      </c>
      <c r="I1150" s="153"/>
      <c r="L1150" s="150"/>
      <c r="M1150" s="154"/>
      <c r="T1150" s="155"/>
      <c r="AT1150" s="151" t="s">
        <v>143</v>
      </c>
      <c r="AU1150" s="151" t="s">
        <v>90</v>
      </c>
      <c r="AV1150" s="12" t="s">
        <v>88</v>
      </c>
      <c r="AW1150" s="12" t="s">
        <v>36</v>
      </c>
      <c r="AX1150" s="12" t="s">
        <v>80</v>
      </c>
      <c r="AY1150" s="151" t="s">
        <v>130</v>
      </c>
    </row>
    <row r="1151" spans="2:65" s="13" customFormat="1" ht="11.25">
      <c r="B1151" s="156"/>
      <c r="D1151" s="144" t="s">
        <v>143</v>
      </c>
      <c r="E1151" s="157" t="s">
        <v>1</v>
      </c>
      <c r="F1151" s="158" t="s">
        <v>1199</v>
      </c>
      <c r="H1151" s="159">
        <v>6.28</v>
      </c>
      <c r="I1151" s="160"/>
      <c r="L1151" s="156"/>
      <c r="M1151" s="161"/>
      <c r="T1151" s="162"/>
      <c r="AT1151" s="157" t="s">
        <v>143</v>
      </c>
      <c r="AU1151" s="157" t="s">
        <v>90</v>
      </c>
      <c r="AV1151" s="13" t="s">
        <v>90</v>
      </c>
      <c r="AW1151" s="13" t="s">
        <v>36</v>
      </c>
      <c r="AX1151" s="13" t="s">
        <v>80</v>
      </c>
      <c r="AY1151" s="157" t="s">
        <v>130</v>
      </c>
    </row>
    <row r="1152" spans="2:65" s="14" customFormat="1" ht="11.25">
      <c r="B1152" s="163"/>
      <c r="D1152" s="144" t="s">
        <v>143</v>
      </c>
      <c r="E1152" s="164" t="s">
        <v>1</v>
      </c>
      <c r="F1152" s="165" t="s">
        <v>152</v>
      </c>
      <c r="H1152" s="166">
        <v>8.7639999999999993</v>
      </c>
      <c r="I1152" s="167"/>
      <c r="L1152" s="163"/>
      <c r="M1152" s="168"/>
      <c r="T1152" s="169"/>
      <c r="AT1152" s="164" t="s">
        <v>143</v>
      </c>
      <c r="AU1152" s="164" t="s">
        <v>90</v>
      </c>
      <c r="AV1152" s="14" t="s">
        <v>137</v>
      </c>
      <c r="AW1152" s="14" t="s">
        <v>36</v>
      </c>
      <c r="AX1152" s="14" t="s">
        <v>88</v>
      </c>
      <c r="AY1152" s="164" t="s">
        <v>130</v>
      </c>
    </row>
    <row r="1153" spans="2:65" s="1" customFormat="1" ht="24.2" customHeight="1">
      <c r="B1153" s="31"/>
      <c r="C1153" s="131" t="s">
        <v>757</v>
      </c>
      <c r="D1153" s="131" t="s">
        <v>132</v>
      </c>
      <c r="E1153" s="132" t="s">
        <v>1438</v>
      </c>
      <c r="F1153" s="133" t="s">
        <v>1439</v>
      </c>
      <c r="G1153" s="134" t="s">
        <v>135</v>
      </c>
      <c r="H1153" s="135">
        <v>8.7639999999999993</v>
      </c>
      <c r="I1153" s="136"/>
      <c r="J1153" s="137">
        <f>ROUND(I1153*H1153,2)</f>
        <v>0</v>
      </c>
      <c r="K1153" s="133" t="s">
        <v>136</v>
      </c>
      <c r="L1153" s="31"/>
      <c r="M1153" s="138" t="s">
        <v>1</v>
      </c>
      <c r="N1153" s="139" t="s">
        <v>45</v>
      </c>
      <c r="P1153" s="140">
        <f>O1153*H1153</f>
        <v>0</v>
      </c>
      <c r="Q1153" s="140">
        <v>0</v>
      </c>
      <c r="R1153" s="140">
        <f>Q1153*H1153</f>
        <v>0</v>
      </c>
      <c r="S1153" s="140">
        <v>0</v>
      </c>
      <c r="T1153" s="141">
        <f>S1153*H1153</f>
        <v>0</v>
      </c>
      <c r="AR1153" s="142" t="s">
        <v>137</v>
      </c>
      <c r="AT1153" s="142" t="s">
        <v>132</v>
      </c>
      <c r="AU1153" s="142" t="s">
        <v>90</v>
      </c>
      <c r="AY1153" s="16" t="s">
        <v>130</v>
      </c>
      <c r="BE1153" s="143">
        <f>IF(N1153="základní",J1153,0)</f>
        <v>0</v>
      </c>
      <c r="BF1153" s="143">
        <f>IF(N1153="snížená",J1153,0)</f>
        <v>0</v>
      </c>
      <c r="BG1153" s="143">
        <f>IF(N1153="zákl. přenesená",J1153,0)</f>
        <v>0</v>
      </c>
      <c r="BH1153" s="143">
        <f>IF(N1153="sníž. přenesená",J1153,0)</f>
        <v>0</v>
      </c>
      <c r="BI1153" s="143">
        <f>IF(N1153="nulová",J1153,0)</f>
        <v>0</v>
      </c>
      <c r="BJ1153" s="16" t="s">
        <v>88</v>
      </c>
      <c r="BK1153" s="143">
        <f>ROUND(I1153*H1153,2)</f>
        <v>0</v>
      </c>
      <c r="BL1153" s="16" t="s">
        <v>137</v>
      </c>
      <c r="BM1153" s="142" t="s">
        <v>1440</v>
      </c>
    </row>
    <row r="1154" spans="2:65" s="1" customFormat="1" ht="11.25">
      <c r="B1154" s="31"/>
      <c r="D1154" s="144" t="s">
        <v>139</v>
      </c>
      <c r="F1154" s="145" t="s">
        <v>1441</v>
      </c>
      <c r="I1154" s="146"/>
      <c r="L1154" s="31"/>
      <c r="M1154" s="147"/>
      <c r="T1154" s="55"/>
      <c r="AT1154" s="16" t="s">
        <v>139</v>
      </c>
      <c r="AU1154" s="16" t="s">
        <v>90</v>
      </c>
    </row>
    <row r="1155" spans="2:65" s="1" customFormat="1" ht="11.25">
      <c r="B1155" s="31"/>
      <c r="D1155" s="148" t="s">
        <v>141</v>
      </c>
      <c r="F1155" s="149" t="s">
        <v>1442</v>
      </c>
      <c r="I1155" s="146"/>
      <c r="L1155" s="31"/>
      <c r="M1155" s="147"/>
      <c r="T1155" s="55"/>
      <c r="AT1155" s="16" t="s">
        <v>141</v>
      </c>
      <c r="AU1155" s="16" t="s">
        <v>90</v>
      </c>
    </row>
    <row r="1156" spans="2:65" s="12" customFormat="1" ht="11.25">
      <c r="B1156" s="150"/>
      <c r="D1156" s="144" t="s">
        <v>143</v>
      </c>
      <c r="E1156" s="151" t="s">
        <v>1</v>
      </c>
      <c r="F1156" s="152" t="s">
        <v>1195</v>
      </c>
      <c r="H1156" s="151" t="s">
        <v>1</v>
      </c>
      <c r="I1156" s="153"/>
      <c r="L1156" s="150"/>
      <c r="M1156" s="154"/>
      <c r="T1156" s="155"/>
      <c r="AT1156" s="151" t="s">
        <v>143</v>
      </c>
      <c r="AU1156" s="151" t="s">
        <v>90</v>
      </c>
      <c r="AV1156" s="12" t="s">
        <v>88</v>
      </c>
      <c r="AW1156" s="12" t="s">
        <v>36</v>
      </c>
      <c r="AX1156" s="12" t="s">
        <v>80</v>
      </c>
      <c r="AY1156" s="151" t="s">
        <v>130</v>
      </c>
    </row>
    <row r="1157" spans="2:65" s="12" customFormat="1" ht="11.25">
      <c r="B1157" s="150"/>
      <c r="D1157" s="144" t="s">
        <v>143</v>
      </c>
      <c r="E1157" s="151" t="s">
        <v>1</v>
      </c>
      <c r="F1157" s="152" t="s">
        <v>1196</v>
      </c>
      <c r="H1157" s="151" t="s">
        <v>1</v>
      </c>
      <c r="I1157" s="153"/>
      <c r="L1157" s="150"/>
      <c r="M1157" s="154"/>
      <c r="T1157" s="155"/>
      <c r="AT1157" s="151" t="s">
        <v>143</v>
      </c>
      <c r="AU1157" s="151" t="s">
        <v>90</v>
      </c>
      <c r="AV1157" s="12" t="s">
        <v>88</v>
      </c>
      <c r="AW1157" s="12" t="s">
        <v>36</v>
      </c>
      <c r="AX1157" s="12" t="s">
        <v>80</v>
      </c>
      <c r="AY1157" s="151" t="s">
        <v>130</v>
      </c>
    </row>
    <row r="1158" spans="2:65" s="13" customFormat="1" ht="11.25">
      <c r="B1158" s="156"/>
      <c r="D1158" s="144" t="s">
        <v>143</v>
      </c>
      <c r="E1158" s="157" t="s">
        <v>1</v>
      </c>
      <c r="F1158" s="158" t="s">
        <v>1197</v>
      </c>
      <c r="H1158" s="159">
        <v>2.484</v>
      </c>
      <c r="I1158" s="160"/>
      <c r="L1158" s="156"/>
      <c r="M1158" s="161"/>
      <c r="T1158" s="162"/>
      <c r="AT1158" s="157" t="s">
        <v>143</v>
      </c>
      <c r="AU1158" s="157" t="s">
        <v>90</v>
      </c>
      <c r="AV1158" s="13" t="s">
        <v>90</v>
      </c>
      <c r="AW1158" s="13" t="s">
        <v>36</v>
      </c>
      <c r="AX1158" s="13" t="s">
        <v>80</v>
      </c>
      <c r="AY1158" s="157" t="s">
        <v>130</v>
      </c>
    </row>
    <row r="1159" spans="2:65" s="12" customFormat="1" ht="11.25">
      <c r="B1159" s="150"/>
      <c r="D1159" s="144" t="s">
        <v>143</v>
      </c>
      <c r="E1159" s="151" t="s">
        <v>1</v>
      </c>
      <c r="F1159" s="152" t="s">
        <v>1198</v>
      </c>
      <c r="H1159" s="151" t="s">
        <v>1</v>
      </c>
      <c r="I1159" s="153"/>
      <c r="L1159" s="150"/>
      <c r="M1159" s="154"/>
      <c r="T1159" s="155"/>
      <c r="AT1159" s="151" t="s">
        <v>143</v>
      </c>
      <c r="AU1159" s="151" t="s">
        <v>90</v>
      </c>
      <c r="AV1159" s="12" t="s">
        <v>88</v>
      </c>
      <c r="AW1159" s="12" t="s">
        <v>36</v>
      </c>
      <c r="AX1159" s="12" t="s">
        <v>80</v>
      </c>
      <c r="AY1159" s="151" t="s">
        <v>130</v>
      </c>
    </row>
    <row r="1160" spans="2:65" s="13" customFormat="1" ht="11.25">
      <c r="B1160" s="156"/>
      <c r="D1160" s="144" t="s">
        <v>143</v>
      </c>
      <c r="E1160" s="157" t="s">
        <v>1</v>
      </c>
      <c r="F1160" s="158" t="s">
        <v>1199</v>
      </c>
      <c r="H1160" s="159">
        <v>6.28</v>
      </c>
      <c r="I1160" s="160"/>
      <c r="L1160" s="156"/>
      <c r="M1160" s="161"/>
      <c r="T1160" s="162"/>
      <c r="AT1160" s="157" t="s">
        <v>143</v>
      </c>
      <c r="AU1160" s="157" t="s">
        <v>90</v>
      </c>
      <c r="AV1160" s="13" t="s">
        <v>90</v>
      </c>
      <c r="AW1160" s="13" t="s">
        <v>36</v>
      </c>
      <c r="AX1160" s="13" t="s">
        <v>80</v>
      </c>
      <c r="AY1160" s="157" t="s">
        <v>130</v>
      </c>
    </row>
    <row r="1161" spans="2:65" s="14" customFormat="1" ht="11.25">
      <c r="B1161" s="163"/>
      <c r="D1161" s="144" t="s">
        <v>143</v>
      </c>
      <c r="E1161" s="164" t="s">
        <v>1</v>
      </c>
      <c r="F1161" s="165" t="s">
        <v>152</v>
      </c>
      <c r="H1161" s="166">
        <v>8.7639999999999993</v>
      </c>
      <c r="I1161" s="167"/>
      <c r="L1161" s="163"/>
      <c r="M1161" s="168"/>
      <c r="T1161" s="169"/>
      <c r="AT1161" s="164" t="s">
        <v>143</v>
      </c>
      <c r="AU1161" s="164" t="s">
        <v>90</v>
      </c>
      <c r="AV1161" s="14" t="s">
        <v>137</v>
      </c>
      <c r="AW1161" s="14" t="s">
        <v>36</v>
      </c>
      <c r="AX1161" s="14" t="s">
        <v>88</v>
      </c>
      <c r="AY1161" s="164" t="s">
        <v>130</v>
      </c>
    </row>
    <row r="1162" spans="2:65" s="1" customFormat="1" ht="24.2" customHeight="1">
      <c r="B1162" s="31"/>
      <c r="C1162" s="131" t="s">
        <v>762</v>
      </c>
      <c r="D1162" s="131" t="s">
        <v>132</v>
      </c>
      <c r="E1162" s="132" t="s">
        <v>1443</v>
      </c>
      <c r="F1162" s="133" t="s">
        <v>1444</v>
      </c>
      <c r="G1162" s="134" t="s">
        <v>170</v>
      </c>
      <c r="H1162" s="135">
        <v>3</v>
      </c>
      <c r="I1162" s="136"/>
      <c r="J1162" s="137">
        <f>ROUND(I1162*H1162,2)</f>
        <v>0</v>
      </c>
      <c r="K1162" s="133" t="s">
        <v>136</v>
      </c>
      <c r="L1162" s="31"/>
      <c r="M1162" s="138" t="s">
        <v>1</v>
      </c>
      <c r="N1162" s="139" t="s">
        <v>45</v>
      </c>
      <c r="P1162" s="140">
        <f>O1162*H1162</f>
        <v>0</v>
      </c>
      <c r="Q1162" s="140">
        <v>0</v>
      </c>
      <c r="R1162" s="140">
        <f>Q1162*H1162</f>
        <v>0</v>
      </c>
      <c r="S1162" s="140">
        <v>0</v>
      </c>
      <c r="T1162" s="141">
        <f>S1162*H1162</f>
        <v>0</v>
      </c>
      <c r="AR1162" s="142" t="s">
        <v>137</v>
      </c>
      <c r="AT1162" s="142" t="s">
        <v>132</v>
      </c>
      <c r="AU1162" s="142" t="s">
        <v>90</v>
      </c>
      <c r="AY1162" s="16" t="s">
        <v>130</v>
      </c>
      <c r="BE1162" s="143">
        <f>IF(N1162="základní",J1162,0)</f>
        <v>0</v>
      </c>
      <c r="BF1162" s="143">
        <f>IF(N1162="snížená",J1162,0)</f>
        <v>0</v>
      </c>
      <c r="BG1162" s="143">
        <f>IF(N1162="zákl. přenesená",J1162,0)</f>
        <v>0</v>
      </c>
      <c r="BH1162" s="143">
        <f>IF(N1162="sníž. přenesená",J1162,0)</f>
        <v>0</v>
      </c>
      <c r="BI1162" s="143">
        <f>IF(N1162="nulová",J1162,0)</f>
        <v>0</v>
      </c>
      <c r="BJ1162" s="16" t="s">
        <v>88</v>
      </c>
      <c r="BK1162" s="143">
        <f>ROUND(I1162*H1162,2)</f>
        <v>0</v>
      </c>
      <c r="BL1162" s="16" t="s">
        <v>137</v>
      </c>
      <c r="BM1162" s="142" t="s">
        <v>1445</v>
      </c>
    </row>
    <row r="1163" spans="2:65" s="1" customFormat="1" ht="19.5">
      <c r="B1163" s="31"/>
      <c r="D1163" s="144" t="s">
        <v>139</v>
      </c>
      <c r="F1163" s="145" t="s">
        <v>1446</v>
      </c>
      <c r="I1163" s="146"/>
      <c r="L1163" s="31"/>
      <c r="M1163" s="147"/>
      <c r="T1163" s="55"/>
      <c r="AT1163" s="16" t="s">
        <v>139</v>
      </c>
      <c r="AU1163" s="16" t="s">
        <v>90</v>
      </c>
    </row>
    <row r="1164" spans="2:65" s="1" customFormat="1" ht="11.25">
      <c r="B1164" s="31"/>
      <c r="D1164" s="148" t="s">
        <v>141</v>
      </c>
      <c r="F1164" s="149" t="s">
        <v>1447</v>
      </c>
      <c r="I1164" s="146"/>
      <c r="L1164" s="31"/>
      <c r="M1164" s="147"/>
      <c r="T1164" s="55"/>
      <c r="AT1164" s="16" t="s">
        <v>141</v>
      </c>
      <c r="AU1164" s="16" t="s">
        <v>90</v>
      </c>
    </row>
    <row r="1165" spans="2:65" s="12" customFormat="1" ht="11.25">
      <c r="B1165" s="150"/>
      <c r="D1165" s="144" t="s">
        <v>143</v>
      </c>
      <c r="E1165" s="151" t="s">
        <v>1</v>
      </c>
      <c r="F1165" s="152" t="s">
        <v>1195</v>
      </c>
      <c r="H1165" s="151" t="s">
        <v>1</v>
      </c>
      <c r="I1165" s="153"/>
      <c r="L1165" s="150"/>
      <c r="M1165" s="154"/>
      <c r="T1165" s="155"/>
      <c r="AT1165" s="151" t="s">
        <v>143</v>
      </c>
      <c r="AU1165" s="151" t="s">
        <v>90</v>
      </c>
      <c r="AV1165" s="12" t="s">
        <v>88</v>
      </c>
      <c r="AW1165" s="12" t="s">
        <v>36</v>
      </c>
      <c r="AX1165" s="12" t="s">
        <v>80</v>
      </c>
      <c r="AY1165" s="151" t="s">
        <v>130</v>
      </c>
    </row>
    <row r="1166" spans="2:65" s="13" customFormat="1" ht="11.25">
      <c r="B1166" s="156"/>
      <c r="D1166" s="144" t="s">
        <v>143</v>
      </c>
      <c r="E1166" s="157" t="s">
        <v>1</v>
      </c>
      <c r="F1166" s="158" t="s">
        <v>1448</v>
      </c>
      <c r="H1166" s="159">
        <v>3</v>
      </c>
      <c r="I1166" s="160"/>
      <c r="L1166" s="156"/>
      <c r="M1166" s="161"/>
      <c r="T1166" s="162"/>
      <c r="AT1166" s="157" t="s">
        <v>143</v>
      </c>
      <c r="AU1166" s="157" t="s">
        <v>90</v>
      </c>
      <c r="AV1166" s="13" t="s">
        <v>90</v>
      </c>
      <c r="AW1166" s="13" t="s">
        <v>36</v>
      </c>
      <c r="AX1166" s="13" t="s">
        <v>88</v>
      </c>
      <c r="AY1166" s="157" t="s">
        <v>130</v>
      </c>
    </row>
    <row r="1167" spans="2:65" s="1" customFormat="1" ht="24.2" customHeight="1">
      <c r="B1167" s="31"/>
      <c r="C1167" s="131" t="s">
        <v>768</v>
      </c>
      <c r="D1167" s="131" t="s">
        <v>132</v>
      </c>
      <c r="E1167" s="132" t="s">
        <v>1449</v>
      </c>
      <c r="F1167" s="133" t="s">
        <v>1450</v>
      </c>
      <c r="G1167" s="134" t="s">
        <v>135</v>
      </c>
      <c r="H1167" s="135">
        <v>8.7639999999999993</v>
      </c>
      <c r="I1167" s="136"/>
      <c r="J1167" s="137">
        <f>ROUND(I1167*H1167,2)</f>
        <v>0</v>
      </c>
      <c r="K1167" s="133" t="s">
        <v>136</v>
      </c>
      <c r="L1167" s="31"/>
      <c r="M1167" s="138" t="s">
        <v>1</v>
      </c>
      <c r="N1167" s="139" t="s">
        <v>45</v>
      </c>
      <c r="P1167" s="140">
        <f>O1167*H1167</f>
        <v>0</v>
      </c>
      <c r="Q1167" s="140">
        <v>2.0140000000000002E-2</v>
      </c>
      <c r="R1167" s="140">
        <f>Q1167*H1167</f>
        <v>0.17650695999999999</v>
      </c>
      <c r="S1167" s="140">
        <v>0</v>
      </c>
      <c r="T1167" s="141">
        <f>S1167*H1167</f>
        <v>0</v>
      </c>
      <c r="AR1167" s="142" t="s">
        <v>137</v>
      </c>
      <c r="AT1167" s="142" t="s">
        <v>132</v>
      </c>
      <c r="AU1167" s="142" t="s">
        <v>90</v>
      </c>
      <c r="AY1167" s="16" t="s">
        <v>130</v>
      </c>
      <c r="BE1167" s="143">
        <f>IF(N1167="základní",J1167,0)</f>
        <v>0</v>
      </c>
      <c r="BF1167" s="143">
        <f>IF(N1167="snížená",J1167,0)</f>
        <v>0</v>
      </c>
      <c r="BG1167" s="143">
        <f>IF(N1167="zákl. přenesená",J1167,0)</f>
        <v>0</v>
      </c>
      <c r="BH1167" s="143">
        <f>IF(N1167="sníž. přenesená",J1167,0)</f>
        <v>0</v>
      </c>
      <c r="BI1167" s="143">
        <f>IF(N1167="nulová",J1167,0)</f>
        <v>0</v>
      </c>
      <c r="BJ1167" s="16" t="s">
        <v>88</v>
      </c>
      <c r="BK1167" s="143">
        <f>ROUND(I1167*H1167,2)</f>
        <v>0</v>
      </c>
      <c r="BL1167" s="16" t="s">
        <v>137</v>
      </c>
      <c r="BM1167" s="142" t="s">
        <v>1451</v>
      </c>
    </row>
    <row r="1168" spans="2:65" s="1" customFormat="1" ht="19.5">
      <c r="B1168" s="31"/>
      <c r="D1168" s="144" t="s">
        <v>139</v>
      </c>
      <c r="F1168" s="145" t="s">
        <v>1452</v>
      </c>
      <c r="I1168" s="146"/>
      <c r="L1168" s="31"/>
      <c r="M1168" s="147"/>
      <c r="T1168" s="55"/>
      <c r="AT1168" s="16" t="s">
        <v>139</v>
      </c>
      <c r="AU1168" s="16" t="s">
        <v>90</v>
      </c>
    </row>
    <row r="1169" spans="2:65" s="1" customFormat="1" ht="11.25">
      <c r="B1169" s="31"/>
      <c r="D1169" s="148" t="s">
        <v>141</v>
      </c>
      <c r="F1169" s="149" t="s">
        <v>1453</v>
      </c>
      <c r="I1169" s="146"/>
      <c r="L1169" s="31"/>
      <c r="M1169" s="147"/>
      <c r="T1169" s="55"/>
      <c r="AT1169" s="16" t="s">
        <v>141</v>
      </c>
      <c r="AU1169" s="16" t="s">
        <v>90</v>
      </c>
    </row>
    <row r="1170" spans="2:65" s="12" customFormat="1" ht="11.25">
      <c r="B1170" s="150"/>
      <c r="D1170" s="144" t="s">
        <v>143</v>
      </c>
      <c r="E1170" s="151" t="s">
        <v>1</v>
      </c>
      <c r="F1170" s="152" t="s">
        <v>1195</v>
      </c>
      <c r="H1170" s="151" t="s">
        <v>1</v>
      </c>
      <c r="I1170" s="153"/>
      <c r="L1170" s="150"/>
      <c r="M1170" s="154"/>
      <c r="T1170" s="155"/>
      <c r="AT1170" s="151" t="s">
        <v>143</v>
      </c>
      <c r="AU1170" s="151" t="s">
        <v>90</v>
      </c>
      <c r="AV1170" s="12" t="s">
        <v>88</v>
      </c>
      <c r="AW1170" s="12" t="s">
        <v>36</v>
      </c>
      <c r="AX1170" s="12" t="s">
        <v>80</v>
      </c>
      <c r="AY1170" s="151" t="s">
        <v>130</v>
      </c>
    </row>
    <row r="1171" spans="2:65" s="12" customFormat="1" ht="11.25">
      <c r="B1171" s="150"/>
      <c r="D1171" s="144" t="s">
        <v>143</v>
      </c>
      <c r="E1171" s="151" t="s">
        <v>1</v>
      </c>
      <c r="F1171" s="152" t="s">
        <v>1196</v>
      </c>
      <c r="H1171" s="151" t="s">
        <v>1</v>
      </c>
      <c r="I1171" s="153"/>
      <c r="L1171" s="150"/>
      <c r="M1171" s="154"/>
      <c r="T1171" s="155"/>
      <c r="AT1171" s="151" t="s">
        <v>143</v>
      </c>
      <c r="AU1171" s="151" t="s">
        <v>90</v>
      </c>
      <c r="AV1171" s="12" t="s">
        <v>88</v>
      </c>
      <c r="AW1171" s="12" t="s">
        <v>36</v>
      </c>
      <c r="AX1171" s="12" t="s">
        <v>80</v>
      </c>
      <c r="AY1171" s="151" t="s">
        <v>130</v>
      </c>
    </row>
    <row r="1172" spans="2:65" s="13" customFormat="1" ht="11.25">
      <c r="B1172" s="156"/>
      <c r="D1172" s="144" t="s">
        <v>143</v>
      </c>
      <c r="E1172" s="157" t="s">
        <v>1</v>
      </c>
      <c r="F1172" s="158" t="s">
        <v>1197</v>
      </c>
      <c r="H1172" s="159">
        <v>2.484</v>
      </c>
      <c r="I1172" s="160"/>
      <c r="L1172" s="156"/>
      <c r="M1172" s="161"/>
      <c r="T1172" s="162"/>
      <c r="AT1172" s="157" t="s">
        <v>143</v>
      </c>
      <c r="AU1172" s="157" t="s">
        <v>90</v>
      </c>
      <c r="AV1172" s="13" t="s">
        <v>90</v>
      </c>
      <c r="AW1172" s="13" t="s">
        <v>36</v>
      </c>
      <c r="AX1172" s="13" t="s">
        <v>80</v>
      </c>
      <c r="AY1172" s="157" t="s">
        <v>130</v>
      </c>
    </row>
    <row r="1173" spans="2:65" s="12" customFormat="1" ht="11.25">
      <c r="B1173" s="150"/>
      <c r="D1173" s="144" t="s">
        <v>143</v>
      </c>
      <c r="E1173" s="151" t="s">
        <v>1</v>
      </c>
      <c r="F1173" s="152" t="s">
        <v>1198</v>
      </c>
      <c r="H1173" s="151" t="s">
        <v>1</v>
      </c>
      <c r="I1173" s="153"/>
      <c r="L1173" s="150"/>
      <c r="M1173" s="154"/>
      <c r="T1173" s="155"/>
      <c r="AT1173" s="151" t="s">
        <v>143</v>
      </c>
      <c r="AU1173" s="151" t="s">
        <v>90</v>
      </c>
      <c r="AV1173" s="12" t="s">
        <v>88</v>
      </c>
      <c r="AW1173" s="12" t="s">
        <v>36</v>
      </c>
      <c r="AX1173" s="12" t="s">
        <v>80</v>
      </c>
      <c r="AY1173" s="151" t="s">
        <v>130</v>
      </c>
    </row>
    <row r="1174" spans="2:65" s="13" customFormat="1" ht="11.25">
      <c r="B1174" s="156"/>
      <c r="D1174" s="144" t="s">
        <v>143</v>
      </c>
      <c r="E1174" s="157" t="s">
        <v>1</v>
      </c>
      <c r="F1174" s="158" t="s">
        <v>1199</v>
      </c>
      <c r="H1174" s="159">
        <v>6.28</v>
      </c>
      <c r="I1174" s="160"/>
      <c r="L1174" s="156"/>
      <c r="M1174" s="161"/>
      <c r="T1174" s="162"/>
      <c r="AT1174" s="157" t="s">
        <v>143</v>
      </c>
      <c r="AU1174" s="157" t="s">
        <v>90</v>
      </c>
      <c r="AV1174" s="13" t="s">
        <v>90</v>
      </c>
      <c r="AW1174" s="13" t="s">
        <v>36</v>
      </c>
      <c r="AX1174" s="13" t="s">
        <v>80</v>
      </c>
      <c r="AY1174" s="157" t="s">
        <v>130</v>
      </c>
    </row>
    <row r="1175" spans="2:65" s="14" customFormat="1" ht="11.25">
      <c r="B1175" s="163"/>
      <c r="D1175" s="144" t="s">
        <v>143</v>
      </c>
      <c r="E1175" s="164" t="s">
        <v>1</v>
      </c>
      <c r="F1175" s="165" t="s">
        <v>152</v>
      </c>
      <c r="H1175" s="166">
        <v>8.7639999999999993</v>
      </c>
      <c r="I1175" s="167"/>
      <c r="L1175" s="163"/>
      <c r="M1175" s="168"/>
      <c r="T1175" s="169"/>
      <c r="AT1175" s="164" t="s">
        <v>143</v>
      </c>
      <c r="AU1175" s="164" t="s">
        <v>90</v>
      </c>
      <c r="AV1175" s="14" t="s">
        <v>137</v>
      </c>
      <c r="AW1175" s="14" t="s">
        <v>36</v>
      </c>
      <c r="AX1175" s="14" t="s">
        <v>88</v>
      </c>
      <c r="AY1175" s="164" t="s">
        <v>130</v>
      </c>
    </row>
    <row r="1176" spans="2:65" s="1" customFormat="1" ht="24.2" customHeight="1">
      <c r="B1176" s="31"/>
      <c r="C1176" s="131" t="s">
        <v>774</v>
      </c>
      <c r="D1176" s="131" t="s">
        <v>132</v>
      </c>
      <c r="E1176" s="132" t="s">
        <v>1454</v>
      </c>
      <c r="F1176" s="133" t="s">
        <v>1455</v>
      </c>
      <c r="G1176" s="134" t="s">
        <v>135</v>
      </c>
      <c r="H1176" s="135">
        <v>8.7639999999999993</v>
      </c>
      <c r="I1176" s="136"/>
      <c r="J1176" s="137">
        <f>ROUND(I1176*H1176,2)</f>
        <v>0</v>
      </c>
      <c r="K1176" s="133" t="s">
        <v>136</v>
      </c>
      <c r="L1176" s="31"/>
      <c r="M1176" s="138" t="s">
        <v>1</v>
      </c>
      <c r="N1176" s="139" t="s">
        <v>45</v>
      </c>
      <c r="P1176" s="140">
        <f>O1176*H1176</f>
        <v>0</v>
      </c>
      <c r="Q1176" s="140">
        <v>0</v>
      </c>
      <c r="R1176" s="140">
        <f>Q1176*H1176</f>
        <v>0</v>
      </c>
      <c r="S1176" s="140">
        <v>0</v>
      </c>
      <c r="T1176" s="141">
        <f>S1176*H1176</f>
        <v>0</v>
      </c>
      <c r="AR1176" s="142" t="s">
        <v>137</v>
      </c>
      <c r="AT1176" s="142" t="s">
        <v>132</v>
      </c>
      <c r="AU1176" s="142" t="s">
        <v>90</v>
      </c>
      <c r="AY1176" s="16" t="s">
        <v>130</v>
      </c>
      <c r="BE1176" s="143">
        <f>IF(N1176="základní",J1176,0)</f>
        <v>0</v>
      </c>
      <c r="BF1176" s="143">
        <f>IF(N1176="snížená",J1176,0)</f>
        <v>0</v>
      </c>
      <c r="BG1176" s="143">
        <f>IF(N1176="zákl. přenesená",J1176,0)</f>
        <v>0</v>
      </c>
      <c r="BH1176" s="143">
        <f>IF(N1176="sníž. přenesená",J1176,0)</f>
        <v>0</v>
      </c>
      <c r="BI1176" s="143">
        <f>IF(N1176="nulová",J1176,0)</f>
        <v>0</v>
      </c>
      <c r="BJ1176" s="16" t="s">
        <v>88</v>
      </c>
      <c r="BK1176" s="143">
        <f>ROUND(I1176*H1176,2)</f>
        <v>0</v>
      </c>
      <c r="BL1176" s="16" t="s">
        <v>137</v>
      </c>
      <c r="BM1176" s="142" t="s">
        <v>1456</v>
      </c>
    </row>
    <row r="1177" spans="2:65" s="1" customFormat="1" ht="19.5">
      <c r="B1177" s="31"/>
      <c r="D1177" s="144" t="s">
        <v>139</v>
      </c>
      <c r="F1177" s="145" t="s">
        <v>1457</v>
      </c>
      <c r="I1177" s="146"/>
      <c r="L1177" s="31"/>
      <c r="M1177" s="147"/>
      <c r="T1177" s="55"/>
      <c r="AT1177" s="16" t="s">
        <v>139</v>
      </c>
      <c r="AU1177" s="16" t="s">
        <v>90</v>
      </c>
    </row>
    <row r="1178" spans="2:65" s="1" customFormat="1" ht="11.25">
      <c r="B1178" s="31"/>
      <c r="D1178" s="148" t="s">
        <v>141</v>
      </c>
      <c r="F1178" s="149" t="s">
        <v>1458</v>
      </c>
      <c r="I1178" s="146"/>
      <c r="L1178" s="31"/>
      <c r="M1178" s="147"/>
      <c r="T1178" s="55"/>
      <c r="AT1178" s="16" t="s">
        <v>141</v>
      </c>
      <c r="AU1178" s="16" t="s">
        <v>90</v>
      </c>
    </row>
    <row r="1179" spans="2:65" s="12" customFormat="1" ht="11.25">
      <c r="B1179" s="150"/>
      <c r="D1179" s="144" t="s">
        <v>143</v>
      </c>
      <c r="E1179" s="151" t="s">
        <v>1</v>
      </c>
      <c r="F1179" s="152" t="s">
        <v>1195</v>
      </c>
      <c r="H1179" s="151" t="s">
        <v>1</v>
      </c>
      <c r="I1179" s="153"/>
      <c r="L1179" s="150"/>
      <c r="M1179" s="154"/>
      <c r="T1179" s="155"/>
      <c r="AT1179" s="151" t="s">
        <v>143</v>
      </c>
      <c r="AU1179" s="151" t="s">
        <v>90</v>
      </c>
      <c r="AV1179" s="12" t="s">
        <v>88</v>
      </c>
      <c r="AW1179" s="12" t="s">
        <v>36</v>
      </c>
      <c r="AX1179" s="12" t="s">
        <v>80</v>
      </c>
      <c r="AY1179" s="151" t="s">
        <v>130</v>
      </c>
    </row>
    <row r="1180" spans="2:65" s="12" customFormat="1" ht="11.25">
      <c r="B1180" s="150"/>
      <c r="D1180" s="144" t="s">
        <v>143</v>
      </c>
      <c r="E1180" s="151" t="s">
        <v>1</v>
      </c>
      <c r="F1180" s="152" t="s">
        <v>1196</v>
      </c>
      <c r="H1180" s="151" t="s">
        <v>1</v>
      </c>
      <c r="I1180" s="153"/>
      <c r="L1180" s="150"/>
      <c r="M1180" s="154"/>
      <c r="T1180" s="155"/>
      <c r="AT1180" s="151" t="s">
        <v>143</v>
      </c>
      <c r="AU1180" s="151" t="s">
        <v>90</v>
      </c>
      <c r="AV1180" s="12" t="s">
        <v>88</v>
      </c>
      <c r="AW1180" s="12" t="s">
        <v>36</v>
      </c>
      <c r="AX1180" s="12" t="s">
        <v>80</v>
      </c>
      <c r="AY1180" s="151" t="s">
        <v>130</v>
      </c>
    </row>
    <row r="1181" spans="2:65" s="13" customFormat="1" ht="11.25">
      <c r="B1181" s="156"/>
      <c r="D1181" s="144" t="s">
        <v>143</v>
      </c>
      <c r="E1181" s="157" t="s">
        <v>1</v>
      </c>
      <c r="F1181" s="158" t="s">
        <v>1197</v>
      </c>
      <c r="H1181" s="159">
        <v>2.484</v>
      </c>
      <c r="I1181" s="160"/>
      <c r="L1181" s="156"/>
      <c r="M1181" s="161"/>
      <c r="T1181" s="162"/>
      <c r="AT1181" s="157" t="s">
        <v>143</v>
      </c>
      <c r="AU1181" s="157" t="s">
        <v>90</v>
      </c>
      <c r="AV1181" s="13" t="s">
        <v>90</v>
      </c>
      <c r="AW1181" s="13" t="s">
        <v>36</v>
      </c>
      <c r="AX1181" s="13" t="s">
        <v>80</v>
      </c>
      <c r="AY1181" s="157" t="s">
        <v>130</v>
      </c>
    </row>
    <row r="1182" spans="2:65" s="12" customFormat="1" ht="11.25">
      <c r="B1182" s="150"/>
      <c r="D1182" s="144" t="s">
        <v>143</v>
      </c>
      <c r="E1182" s="151" t="s">
        <v>1</v>
      </c>
      <c r="F1182" s="152" t="s">
        <v>1198</v>
      </c>
      <c r="H1182" s="151" t="s">
        <v>1</v>
      </c>
      <c r="I1182" s="153"/>
      <c r="L1182" s="150"/>
      <c r="M1182" s="154"/>
      <c r="T1182" s="155"/>
      <c r="AT1182" s="151" t="s">
        <v>143</v>
      </c>
      <c r="AU1182" s="151" t="s">
        <v>90</v>
      </c>
      <c r="AV1182" s="12" t="s">
        <v>88</v>
      </c>
      <c r="AW1182" s="12" t="s">
        <v>36</v>
      </c>
      <c r="AX1182" s="12" t="s">
        <v>80</v>
      </c>
      <c r="AY1182" s="151" t="s">
        <v>130</v>
      </c>
    </row>
    <row r="1183" spans="2:65" s="13" customFormat="1" ht="11.25">
      <c r="B1183" s="156"/>
      <c r="D1183" s="144" t="s">
        <v>143</v>
      </c>
      <c r="E1183" s="157" t="s">
        <v>1</v>
      </c>
      <c r="F1183" s="158" t="s">
        <v>1199</v>
      </c>
      <c r="H1183" s="159">
        <v>6.28</v>
      </c>
      <c r="I1183" s="160"/>
      <c r="L1183" s="156"/>
      <c r="M1183" s="161"/>
      <c r="T1183" s="162"/>
      <c r="AT1183" s="157" t="s">
        <v>143</v>
      </c>
      <c r="AU1183" s="157" t="s">
        <v>90</v>
      </c>
      <c r="AV1183" s="13" t="s">
        <v>90</v>
      </c>
      <c r="AW1183" s="13" t="s">
        <v>36</v>
      </c>
      <c r="AX1183" s="13" t="s">
        <v>80</v>
      </c>
      <c r="AY1183" s="157" t="s">
        <v>130</v>
      </c>
    </row>
    <row r="1184" spans="2:65" s="14" customFormat="1" ht="11.25">
      <c r="B1184" s="163"/>
      <c r="D1184" s="144" t="s">
        <v>143</v>
      </c>
      <c r="E1184" s="164" t="s">
        <v>1</v>
      </c>
      <c r="F1184" s="165" t="s">
        <v>152</v>
      </c>
      <c r="H1184" s="166">
        <v>8.7639999999999993</v>
      </c>
      <c r="I1184" s="167"/>
      <c r="L1184" s="163"/>
      <c r="M1184" s="168"/>
      <c r="T1184" s="169"/>
      <c r="AT1184" s="164" t="s">
        <v>143</v>
      </c>
      <c r="AU1184" s="164" t="s">
        <v>90</v>
      </c>
      <c r="AV1184" s="14" t="s">
        <v>137</v>
      </c>
      <c r="AW1184" s="14" t="s">
        <v>36</v>
      </c>
      <c r="AX1184" s="14" t="s">
        <v>88</v>
      </c>
      <c r="AY1184" s="164" t="s">
        <v>130</v>
      </c>
    </row>
    <row r="1185" spans="2:65" s="1" customFormat="1" ht="24.2" customHeight="1">
      <c r="B1185" s="31"/>
      <c r="C1185" s="131" t="s">
        <v>780</v>
      </c>
      <c r="D1185" s="131" t="s">
        <v>132</v>
      </c>
      <c r="E1185" s="132" t="s">
        <v>1459</v>
      </c>
      <c r="F1185" s="133" t="s">
        <v>1460</v>
      </c>
      <c r="G1185" s="134" t="s">
        <v>135</v>
      </c>
      <c r="H1185" s="135">
        <v>8.7639999999999993</v>
      </c>
      <c r="I1185" s="136"/>
      <c r="J1185" s="137">
        <f>ROUND(I1185*H1185,2)</f>
        <v>0</v>
      </c>
      <c r="K1185" s="133" t="s">
        <v>136</v>
      </c>
      <c r="L1185" s="31"/>
      <c r="M1185" s="138" t="s">
        <v>1</v>
      </c>
      <c r="N1185" s="139" t="s">
        <v>45</v>
      </c>
      <c r="P1185" s="140">
        <f>O1185*H1185</f>
        <v>0</v>
      </c>
      <c r="Q1185" s="140">
        <v>2.0999999999999999E-3</v>
      </c>
      <c r="R1185" s="140">
        <f>Q1185*H1185</f>
        <v>1.8404399999999998E-2</v>
      </c>
      <c r="S1185" s="140">
        <v>0</v>
      </c>
      <c r="T1185" s="141">
        <f>S1185*H1185</f>
        <v>0</v>
      </c>
      <c r="AR1185" s="142" t="s">
        <v>137</v>
      </c>
      <c r="AT1185" s="142" t="s">
        <v>132</v>
      </c>
      <c r="AU1185" s="142" t="s">
        <v>90</v>
      </c>
      <c r="AY1185" s="16" t="s">
        <v>130</v>
      </c>
      <c r="BE1185" s="143">
        <f>IF(N1185="základní",J1185,0)</f>
        <v>0</v>
      </c>
      <c r="BF1185" s="143">
        <f>IF(N1185="snížená",J1185,0)</f>
        <v>0</v>
      </c>
      <c r="BG1185" s="143">
        <f>IF(N1185="zákl. přenesená",J1185,0)</f>
        <v>0</v>
      </c>
      <c r="BH1185" s="143">
        <f>IF(N1185="sníž. přenesená",J1185,0)</f>
        <v>0</v>
      </c>
      <c r="BI1185" s="143">
        <f>IF(N1185="nulová",J1185,0)</f>
        <v>0</v>
      </c>
      <c r="BJ1185" s="16" t="s">
        <v>88</v>
      </c>
      <c r="BK1185" s="143">
        <f>ROUND(I1185*H1185,2)</f>
        <v>0</v>
      </c>
      <c r="BL1185" s="16" t="s">
        <v>137</v>
      </c>
      <c r="BM1185" s="142" t="s">
        <v>1461</v>
      </c>
    </row>
    <row r="1186" spans="2:65" s="1" customFormat="1" ht="19.5">
      <c r="B1186" s="31"/>
      <c r="D1186" s="144" t="s">
        <v>139</v>
      </c>
      <c r="F1186" s="145" t="s">
        <v>1462</v>
      </c>
      <c r="I1186" s="146"/>
      <c r="L1186" s="31"/>
      <c r="M1186" s="147"/>
      <c r="T1186" s="55"/>
      <c r="AT1186" s="16" t="s">
        <v>139</v>
      </c>
      <c r="AU1186" s="16" t="s">
        <v>90</v>
      </c>
    </row>
    <row r="1187" spans="2:65" s="1" customFormat="1" ht="11.25">
      <c r="B1187" s="31"/>
      <c r="D1187" s="148" t="s">
        <v>141</v>
      </c>
      <c r="F1187" s="149" t="s">
        <v>1463</v>
      </c>
      <c r="I1187" s="146"/>
      <c r="L1187" s="31"/>
      <c r="M1187" s="147"/>
      <c r="T1187" s="55"/>
      <c r="AT1187" s="16" t="s">
        <v>141</v>
      </c>
      <c r="AU1187" s="16" t="s">
        <v>90</v>
      </c>
    </row>
    <row r="1188" spans="2:65" s="12" customFormat="1" ht="11.25">
      <c r="B1188" s="150"/>
      <c r="D1188" s="144" t="s">
        <v>143</v>
      </c>
      <c r="E1188" s="151" t="s">
        <v>1</v>
      </c>
      <c r="F1188" s="152" t="s">
        <v>1195</v>
      </c>
      <c r="H1188" s="151" t="s">
        <v>1</v>
      </c>
      <c r="I1188" s="153"/>
      <c r="L1188" s="150"/>
      <c r="M1188" s="154"/>
      <c r="T1188" s="155"/>
      <c r="AT1188" s="151" t="s">
        <v>143</v>
      </c>
      <c r="AU1188" s="151" t="s">
        <v>90</v>
      </c>
      <c r="AV1188" s="12" t="s">
        <v>88</v>
      </c>
      <c r="AW1188" s="12" t="s">
        <v>36</v>
      </c>
      <c r="AX1188" s="12" t="s">
        <v>80</v>
      </c>
      <c r="AY1188" s="151" t="s">
        <v>130</v>
      </c>
    </row>
    <row r="1189" spans="2:65" s="12" customFormat="1" ht="11.25">
      <c r="B1189" s="150"/>
      <c r="D1189" s="144" t="s">
        <v>143</v>
      </c>
      <c r="E1189" s="151" t="s">
        <v>1</v>
      </c>
      <c r="F1189" s="152" t="s">
        <v>1196</v>
      </c>
      <c r="H1189" s="151" t="s">
        <v>1</v>
      </c>
      <c r="I1189" s="153"/>
      <c r="L1189" s="150"/>
      <c r="M1189" s="154"/>
      <c r="T1189" s="155"/>
      <c r="AT1189" s="151" t="s">
        <v>143</v>
      </c>
      <c r="AU1189" s="151" t="s">
        <v>90</v>
      </c>
      <c r="AV1189" s="12" t="s">
        <v>88</v>
      </c>
      <c r="AW1189" s="12" t="s">
        <v>36</v>
      </c>
      <c r="AX1189" s="12" t="s">
        <v>80</v>
      </c>
      <c r="AY1189" s="151" t="s">
        <v>130</v>
      </c>
    </row>
    <row r="1190" spans="2:65" s="13" customFormat="1" ht="11.25">
      <c r="B1190" s="156"/>
      <c r="D1190" s="144" t="s">
        <v>143</v>
      </c>
      <c r="E1190" s="157" t="s">
        <v>1</v>
      </c>
      <c r="F1190" s="158" t="s">
        <v>1197</v>
      </c>
      <c r="H1190" s="159">
        <v>2.484</v>
      </c>
      <c r="I1190" s="160"/>
      <c r="L1190" s="156"/>
      <c r="M1190" s="161"/>
      <c r="T1190" s="162"/>
      <c r="AT1190" s="157" t="s">
        <v>143</v>
      </c>
      <c r="AU1190" s="157" t="s">
        <v>90</v>
      </c>
      <c r="AV1190" s="13" t="s">
        <v>90</v>
      </c>
      <c r="AW1190" s="13" t="s">
        <v>36</v>
      </c>
      <c r="AX1190" s="13" t="s">
        <v>80</v>
      </c>
      <c r="AY1190" s="157" t="s">
        <v>130</v>
      </c>
    </row>
    <row r="1191" spans="2:65" s="12" customFormat="1" ht="11.25">
      <c r="B1191" s="150"/>
      <c r="D1191" s="144" t="s">
        <v>143</v>
      </c>
      <c r="E1191" s="151" t="s">
        <v>1</v>
      </c>
      <c r="F1191" s="152" t="s">
        <v>1198</v>
      </c>
      <c r="H1191" s="151" t="s">
        <v>1</v>
      </c>
      <c r="I1191" s="153"/>
      <c r="L1191" s="150"/>
      <c r="M1191" s="154"/>
      <c r="T1191" s="155"/>
      <c r="AT1191" s="151" t="s">
        <v>143</v>
      </c>
      <c r="AU1191" s="151" t="s">
        <v>90</v>
      </c>
      <c r="AV1191" s="12" t="s">
        <v>88</v>
      </c>
      <c r="AW1191" s="12" t="s">
        <v>36</v>
      </c>
      <c r="AX1191" s="12" t="s">
        <v>80</v>
      </c>
      <c r="AY1191" s="151" t="s">
        <v>130</v>
      </c>
    </row>
    <row r="1192" spans="2:65" s="13" customFormat="1" ht="11.25">
      <c r="B1192" s="156"/>
      <c r="D1192" s="144" t="s">
        <v>143</v>
      </c>
      <c r="E1192" s="157" t="s">
        <v>1</v>
      </c>
      <c r="F1192" s="158" t="s">
        <v>1199</v>
      </c>
      <c r="H1192" s="159">
        <v>6.28</v>
      </c>
      <c r="I1192" s="160"/>
      <c r="L1192" s="156"/>
      <c r="M1192" s="161"/>
      <c r="T1192" s="162"/>
      <c r="AT1192" s="157" t="s">
        <v>143</v>
      </c>
      <c r="AU1192" s="157" t="s">
        <v>90</v>
      </c>
      <c r="AV1192" s="13" t="s">
        <v>90</v>
      </c>
      <c r="AW1192" s="13" t="s">
        <v>36</v>
      </c>
      <c r="AX1192" s="13" t="s">
        <v>80</v>
      </c>
      <c r="AY1192" s="157" t="s">
        <v>130</v>
      </c>
    </row>
    <row r="1193" spans="2:65" s="14" customFormat="1" ht="11.25">
      <c r="B1193" s="163"/>
      <c r="D1193" s="144" t="s">
        <v>143</v>
      </c>
      <c r="E1193" s="164" t="s">
        <v>1</v>
      </c>
      <c r="F1193" s="165" t="s">
        <v>152</v>
      </c>
      <c r="H1193" s="166">
        <v>8.7639999999999993</v>
      </c>
      <c r="I1193" s="167"/>
      <c r="L1193" s="163"/>
      <c r="M1193" s="168"/>
      <c r="T1193" s="169"/>
      <c r="AT1193" s="164" t="s">
        <v>143</v>
      </c>
      <c r="AU1193" s="164" t="s">
        <v>90</v>
      </c>
      <c r="AV1193" s="14" t="s">
        <v>137</v>
      </c>
      <c r="AW1193" s="14" t="s">
        <v>36</v>
      </c>
      <c r="AX1193" s="14" t="s">
        <v>88</v>
      </c>
      <c r="AY1193" s="164" t="s">
        <v>130</v>
      </c>
    </row>
    <row r="1194" spans="2:65" s="1" customFormat="1" ht="24.2" customHeight="1">
      <c r="B1194" s="31"/>
      <c r="C1194" s="131" t="s">
        <v>787</v>
      </c>
      <c r="D1194" s="131" t="s">
        <v>132</v>
      </c>
      <c r="E1194" s="132" t="s">
        <v>1464</v>
      </c>
      <c r="F1194" s="133" t="s">
        <v>1465</v>
      </c>
      <c r="G1194" s="134" t="s">
        <v>135</v>
      </c>
      <c r="H1194" s="135">
        <v>8.7639999999999993</v>
      </c>
      <c r="I1194" s="136"/>
      <c r="J1194" s="137">
        <f>ROUND(I1194*H1194,2)</f>
        <v>0</v>
      </c>
      <c r="K1194" s="133" t="s">
        <v>136</v>
      </c>
      <c r="L1194" s="31"/>
      <c r="M1194" s="138" t="s">
        <v>1</v>
      </c>
      <c r="N1194" s="139" t="s">
        <v>45</v>
      </c>
      <c r="P1194" s="140">
        <f>O1194*H1194</f>
        <v>0</v>
      </c>
      <c r="Q1194" s="140">
        <v>0</v>
      </c>
      <c r="R1194" s="140">
        <f>Q1194*H1194</f>
        <v>0</v>
      </c>
      <c r="S1194" s="140">
        <v>0</v>
      </c>
      <c r="T1194" s="141">
        <f>S1194*H1194</f>
        <v>0</v>
      </c>
      <c r="AR1194" s="142" t="s">
        <v>137</v>
      </c>
      <c r="AT1194" s="142" t="s">
        <v>132</v>
      </c>
      <c r="AU1194" s="142" t="s">
        <v>90</v>
      </c>
      <c r="AY1194" s="16" t="s">
        <v>130</v>
      </c>
      <c r="BE1194" s="143">
        <f>IF(N1194="základní",J1194,0)</f>
        <v>0</v>
      </c>
      <c r="BF1194" s="143">
        <f>IF(N1194="snížená",J1194,0)</f>
        <v>0</v>
      </c>
      <c r="BG1194" s="143">
        <f>IF(N1194="zákl. přenesená",J1194,0)</f>
        <v>0</v>
      </c>
      <c r="BH1194" s="143">
        <f>IF(N1194="sníž. přenesená",J1194,0)</f>
        <v>0</v>
      </c>
      <c r="BI1194" s="143">
        <f>IF(N1194="nulová",J1194,0)</f>
        <v>0</v>
      </c>
      <c r="BJ1194" s="16" t="s">
        <v>88</v>
      </c>
      <c r="BK1194" s="143">
        <f>ROUND(I1194*H1194,2)</f>
        <v>0</v>
      </c>
      <c r="BL1194" s="16" t="s">
        <v>137</v>
      </c>
      <c r="BM1194" s="142" t="s">
        <v>1466</v>
      </c>
    </row>
    <row r="1195" spans="2:65" s="1" customFormat="1" ht="19.5">
      <c r="B1195" s="31"/>
      <c r="D1195" s="144" t="s">
        <v>139</v>
      </c>
      <c r="F1195" s="145" t="s">
        <v>1467</v>
      </c>
      <c r="I1195" s="146"/>
      <c r="L1195" s="31"/>
      <c r="M1195" s="147"/>
      <c r="T1195" s="55"/>
      <c r="AT1195" s="16" t="s">
        <v>139</v>
      </c>
      <c r="AU1195" s="16" t="s">
        <v>90</v>
      </c>
    </row>
    <row r="1196" spans="2:65" s="1" customFormat="1" ht="11.25">
      <c r="B1196" s="31"/>
      <c r="D1196" s="148" t="s">
        <v>141</v>
      </c>
      <c r="F1196" s="149" t="s">
        <v>1468</v>
      </c>
      <c r="I1196" s="146"/>
      <c r="L1196" s="31"/>
      <c r="M1196" s="147"/>
      <c r="T1196" s="55"/>
      <c r="AT1196" s="16" t="s">
        <v>141</v>
      </c>
      <c r="AU1196" s="16" t="s">
        <v>90</v>
      </c>
    </row>
    <row r="1197" spans="2:65" s="12" customFormat="1" ht="11.25">
      <c r="B1197" s="150"/>
      <c r="D1197" s="144" t="s">
        <v>143</v>
      </c>
      <c r="E1197" s="151" t="s">
        <v>1</v>
      </c>
      <c r="F1197" s="152" t="s">
        <v>1195</v>
      </c>
      <c r="H1197" s="151" t="s">
        <v>1</v>
      </c>
      <c r="I1197" s="153"/>
      <c r="L1197" s="150"/>
      <c r="M1197" s="154"/>
      <c r="T1197" s="155"/>
      <c r="AT1197" s="151" t="s">
        <v>143</v>
      </c>
      <c r="AU1197" s="151" t="s">
        <v>90</v>
      </c>
      <c r="AV1197" s="12" t="s">
        <v>88</v>
      </c>
      <c r="AW1197" s="12" t="s">
        <v>36</v>
      </c>
      <c r="AX1197" s="12" t="s">
        <v>80</v>
      </c>
      <c r="AY1197" s="151" t="s">
        <v>130</v>
      </c>
    </row>
    <row r="1198" spans="2:65" s="12" customFormat="1" ht="11.25">
      <c r="B1198" s="150"/>
      <c r="D1198" s="144" t="s">
        <v>143</v>
      </c>
      <c r="E1198" s="151" t="s">
        <v>1</v>
      </c>
      <c r="F1198" s="152" t="s">
        <v>1196</v>
      </c>
      <c r="H1198" s="151" t="s">
        <v>1</v>
      </c>
      <c r="I1198" s="153"/>
      <c r="L1198" s="150"/>
      <c r="M1198" s="154"/>
      <c r="T1198" s="155"/>
      <c r="AT1198" s="151" t="s">
        <v>143</v>
      </c>
      <c r="AU1198" s="151" t="s">
        <v>90</v>
      </c>
      <c r="AV1198" s="12" t="s">
        <v>88</v>
      </c>
      <c r="AW1198" s="12" t="s">
        <v>36</v>
      </c>
      <c r="AX1198" s="12" t="s">
        <v>80</v>
      </c>
      <c r="AY1198" s="151" t="s">
        <v>130</v>
      </c>
    </row>
    <row r="1199" spans="2:65" s="13" customFormat="1" ht="11.25">
      <c r="B1199" s="156"/>
      <c r="D1199" s="144" t="s">
        <v>143</v>
      </c>
      <c r="E1199" s="157" t="s">
        <v>1</v>
      </c>
      <c r="F1199" s="158" t="s">
        <v>1197</v>
      </c>
      <c r="H1199" s="159">
        <v>2.484</v>
      </c>
      <c r="I1199" s="160"/>
      <c r="L1199" s="156"/>
      <c r="M1199" s="161"/>
      <c r="T1199" s="162"/>
      <c r="AT1199" s="157" t="s">
        <v>143</v>
      </c>
      <c r="AU1199" s="157" t="s">
        <v>90</v>
      </c>
      <c r="AV1199" s="13" t="s">
        <v>90</v>
      </c>
      <c r="AW1199" s="13" t="s">
        <v>36</v>
      </c>
      <c r="AX1199" s="13" t="s">
        <v>80</v>
      </c>
      <c r="AY1199" s="157" t="s">
        <v>130</v>
      </c>
    </row>
    <row r="1200" spans="2:65" s="12" customFormat="1" ht="11.25">
      <c r="B1200" s="150"/>
      <c r="D1200" s="144" t="s">
        <v>143</v>
      </c>
      <c r="E1200" s="151" t="s">
        <v>1</v>
      </c>
      <c r="F1200" s="152" t="s">
        <v>1198</v>
      </c>
      <c r="H1200" s="151" t="s">
        <v>1</v>
      </c>
      <c r="I1200" s="153"/>
      <c r="L1200" s="150"/>
      <c r="M1200" s="154"/>
      <c r="T1200" s="155"/>
      <c r="AT1200" s="151" t="s">
        <v>143</v>
      </c>
      <c r="AU1200" s="151" t="s">
        <v>90</v>
      </c>
      <c r="AV1200" s="12" t="s">
        <v>88</v>
      </c>
      <c r="AW1200" s="12" t="s">
        <v>36</v>
      </c>
      <c r="AX1200" s="12" t="s">
        <v>80</v>
      </c>
      <c r="AY1200" s="151" t="s">
        <v>130</v>
      </c>
    </row>
    <row r="1201" spans="2:65" s="13" customFormat="1" ht="11.25">
      <c r="B1201" s="156"/>
      <c r="D1201" s="144" t="s">
        <v>143</v>
      </c>
      <c r="E1201" s="157" t="s">
        <v>1</v>
      </c>
      <c r="F1201" s="158" t="s">
        <v>1199</v>
      </c>
      <c r="H1201" s="159">
        <v>6.28</v>
      </c>
      <c r="I1201" s="160"/>
      <c r="L1201" s="156"/>
      <c r="M1201" s="161"/>
      <c r="T1201" s="162"/>
      <c r="AT1201" s="157" t="s">
        <v>143</v>
      </c>
      <c r="AU1201" s="157" t="s">
        <v>90</v>
      </c>
      <c r="AV1201" s="13" t="s">
        <v>90</v>
      </c>
      <c r="AW1201" s="13" t="s">
        <v>36</v>
      </c>
      <c r="AX1201" s="13" t="s">
        <v>80</v>
      </c>
      <c r="AY1201" s="157" t="s">
        <v>130</v>
      </c>
    </row>
    <row r="1202" spans="2:65" s="14" customFormat="1" ht="11.25">
      <c r="B1202" s="163"/>
      <c r="D1202" s="144" t="s">
        <v>143</v>
      </c>
      <c r="E1202" s="164" t="s">
        <v>1</v>
      </c>
      <c r="F1202" s="165" t="s">
        <v>152</v>
      </c>
      <c r="H1202" s="166">
        <v>8.7639999999999993</v>
      </c>
      <c r="I1202" s="167"/>
      <c r="L1202" s="163"/>
      <c r="M1202" s="168"/>
      <c r="T1202" s="169"/>
      <c r="AT1202" s="164" t="s">
        <v>143</v>
      </c>
      <c r="AU1202" s="164" t="s">
        <v>90</v>
      </c>
      <c r="AV1202" s="14" t="s">
        <v>137</v>
      </c>
      <c r="AW1202" s="14" t="s">
        <v>36</v>
      </c>
      <c r="AX1202" s="14" t="s">
        <v>88</v>
      </c>
      <c r="AY1202" s="164" t="s">
        <v>130</v>
      </c>
    </row>
    <row r="1203" spans="2:65" s="1" customFormat="1" ht="33" customHeight="1">
      <c r="B1203" s="31"/>
      <c r="C1203" s="131" t="s">
        <v>795</v>
      </c>
      <c r="D1203" s="131" t="s">
        <v>132</v>
      </c>
      <c r="E1203" s="132" t="s">
        <v>1469</v>
      </c>
      <c r="F1203" s="133" t="s">
        <v>1470</v>
      </c>
      <c r="G1203" s="134" t="s">
        <v>170</v>
      </c>
      <c r="H1203" s="135">
        <v>3</v>
      </c>
      <c r="I1203" s="136"/>
      <c r="J1203" s="137">
        <f>ROUND(I1203*H1203,2)</f>
        <v>0</v>
      </c>
      <c r="K1203" s="133" t="s">
        <v>136</v>
      </c>
      <c r="L1203" s="31"/>
      <c r="M1203" s="138" t="s">
        <v>1</v>
      </c>
      <c r="N1203" s="139" t="s">
        <v>45</v>
      </c>
      <c r="P1203" s="140">
        <f>O1203*H1203</f>
        <v>0</v>
      </c>
      <c r="Q1203" s="140">
        <v>3.0599999999999998E-3</v>
      </c>
      <c r="R1203" s="140">
        <f>Q1203*H1203</f>
        <v>9.1799999999999989E-3</v>
      </c>
      <c r="S1203" s="140">
        <v>0</v>
      </c>
      <c r="T1203" s="141">
        <f>S1203*H1203</f>
        <v>0</v>
      </c>
      <c r="AR1203" s="142" t="s">
        <v>137</v>
      </c>
      <c r="AT1203" s="142" t="s">
        <v>132</v>
      </c>
      <c r="AU1203" s="142" t="s">
        <v>90</v>
      </c>
      <c r="AY1203" s="16" t="s">
        <v>130</v>
      </c>
      <c r="BE1203" s="143">
        <f>IF(N1203="základní",J1203,0)</f>
        <v>0</v>
      </c>
      <c r="BF1203" s="143">
        <f>IF(N1203="snížená",J1203,0)</f>
        <v>0</v>
      </c>
      <c r="BG1203" s="143">
        <f>IF(N1203="zákl. přenesená",J1203,0)</f>
        <v>0</v>
      </c>
      <c r="BH1203" s="143">
        <f>IF(N1203="sníž. přenesená",J1203,0)</f>
        <v>0</v>
      </c>
      <c r="BI1203" s="143">
        <f>IF(N1203="nulová",J1203,0)</f>
        <v>0</v>
      </c>
      <c r="BJ1203" s="16" t="s">
        <v>88</v>
      </c>
      <c r="BK1203" s="143">
        <f>ROUND(I1203*H1203,2)</f>
        <v>0</v>
      </c>
      <c r="BL1203" s="16" t="s">
        <v>137</v>
      </c>
      <c r="BM1203" s="142" t="s">
        <v>1471</v>
      </c>
    </row>
    <row r="1204" spans="2:65" s="1" customFormat="1" ht="39">
      <c r="B1204" s="31"/>
      <c r="D1204" s="144" t="s">
        <v>139</v>
      </c>
      <c r="F1204" s="145" t="s">
        <v>1472</v>
      </c>
      <c r="I1204" s="146"/>
      <c r="L1204" s="31"/>
      <c r="M1204" s="147"/>
      <c r="T1204" s="55"/>
      <c r="AT1204" s="16" t="s">
        <v>139</v>
      </c>
      <c r="AU1204" s="16" t="s">
        <v>90</v>
      </c>
    </row>
    <row r="1205" spans="2:65" s="1" customFormat="1" ht="11.25">
      <c r="B1205" s="31"/>
      <c r="D1205" s="148" t="s">
        <v>141</v>
      </c>
      <c r="F1205" s="149" t="s">
        <v>1473</v>
      </c>
      <c r="I1205" s="146"/>
      <c r="L1205" s="31"/>
      <c r="M1205" s="147"/>
      <c r="T1205" s="55"/>
      <c r="AT1205" s="16" t="s">
        <v>141</v>
      </c>
      <c r="AU1205" s="16" t="s">
        <v>90</v>
      </c>
    </row>
    <row r="1206" spans="2:65" s="12" customFormat="1" ht="11.25">
      <c r="B1206" s="150"/>
      <c r="D1206" s="144" t="s">
        <v>143</v>
      </c>
      <c r="E1206" s="151" t="s">
        <v>1</v>
      </c>
      <c r="F1206" s="152" t="s">
        <v>1195</v>
      </c>
      <c r="H1206" s="151" t="s">
        <v>1</v>
      </c>
      <c r="I1206" s="153"/>
      <c r="L1206" s="150"/>
      <c r="M1206" s="154"/>
      <c r="T1206" s="155"/>
      <c r="AT1206" s="151" t="s">
        <v>143</v>
      </c>
      <c r="AU1206" s="151" t="s">
        <v>90</v>
      </c>
      <c r="AV1206" s="12" t="s">
        <v>88</v>
      </c>
      <c r="AW1206" s="12" t="s">
        <v>36</v>
      </c>
      <c r="AX1206" s="12" t="s">
        <v>80</v>
      </c>
      <c r="AY1206" s="151" t="s">
        <v>130</v>
      </c>
    </row>
    <row r="1207" spans="2:65" s="13" customFormat="1" ht="11.25">
      <c r="B1207" s="156"/>
      <c r="D1207" s="144" t="s">
        <v>143</v>
      </c>
      <c r="E1207" s="157" t="s">
        <v>1</v>
      </c>
      <c r="F1207" s="158" t="s">
        <v>1448</v>
      </c>
      <c r="H1207" s="159">
        <v>3</v>
      </c>
      <c r="I1207" s="160"/>
      <c r="L1207" s="156"/>
      <c r="M1207" s="161"/>
      <c r="T1207" s="162"/>
      <c r="AT1207" s="157" t="s">
        <v>143</v>
      </c>
      <c r="AU1207" s="157" t="s">
        <v>90</v>
      </c>
      <c r="AV1207" s="13" t="s">
        <v>90</v>
      </c>
      <c r="AW1207" s="13" t="s">
        <v>36</v>
      </c>
      <c r="AX1207" s="13" t="s">
        <v>88</v>
      </c>
      <c r="AY1207" s="157" t="s">
        <v>130</v>
      </c>
    </row>
    <row r="1208" spans="2:65" s="11" customFormat="1" ht="22.9" customHeight="1">
      <c r="B1208" s="119"/>
      <c r="D1208" s="120" t="s">
        <v>79</v>
      </c>
      <c r="E1208" s="129" t="s">
        <v>885</v>
      </c>
      <c r="F1208" s="129" t="s">
        <v>886</v>
      </c>
      <c r="I1208" s="122"/>
      <c r="J1208" s="130">
        <f>BK1208</f>
        <v>0</v>
      </c>
      <c r="L1208" s="119"/>
      <c r="M1208" s="124"/>
      <c r="P1208" s="125">
        <f>SUM(P1209:P1228)</f>
        <v>0</v>
      </c>
      <c r="R1208" s="125">
        <f>SUM(R1209:R1228)</f>
        <v>0</v>
      </c>
      <c r="T1208" s="126">
        <f>SUM(T1209:T1228)</f>
        <v>0</v>
      </c>
      <c r="AR1208" s="120" t="s">
        <v>88</v>
      </c>
      <c r="AT1208" s="127" t="s">
        <v>79</v>
      </c>
      <c r="AU1208" s="127" t="s">
        <v>88</v>
      </c>
      <c r="AY1208" s="120" t="s">
        <v>130</v>
      </c>
      <c r="BK1208" s="128">
        <f>SUM(BK1209:BK1228)</f>
        <v>0</v>
      </c>
    </row>
    <row r="1209" spans="2:65" s="1" customFormat="1" ht="24.2" customHeight="1">
      <c r="B1209" s="31"/>
      <c r="C1209" s="131" t="s">
        <v>801</v>
      </c>
      <c r="D1209" s="131" t="s">
        <v>132</v>
      </c>
      <c r="E1209" s="132" t="s">
        <v>894</v>
      </c>
      <c r="F1209" s="133" t="s">
        <v>895</v>
      </c>
      <c r="G1209" s="134" t="s">
        <v>304</v>
      </c>
      <c r="H1209" s="135">
        <v>766.30899999999997</v>
      </c>
      <c r="I1209" s="136"/>
      <c r="J1209" s="137">
        <f>ROUND(I1209*H1209,2)</f>
        <v>0</v>
      </c>
      <c r="K1209" s="133" t="s">
        <v>136</v>
      </c>
      <c r="L1209" s="31"/>
      <c r="M1209" s="138" t="s">
        <v>1</v>
      </c>
      <c r="N1209" s="139" t="s">
        <v>45</v>
      </c>
      <c r="P1209" s="140">
        <f>O1209*H1209</f>
        <v>0</v>
      </c>
      <c r="Q1209" s="140">
        <v>0</v>
      </c>
      <c r="R1209" s="140">
        <f>Q1209*H1209</f>
        <v>0</v>
      </c>
      <c r="S1209" s="140">
        <v>0</v>
      </c>
      <c r="T1209" s="141">
        <f>S1209*H1209</f>
        <v>0</v>
      </c>
      <c r="AR1209" s="142" t="s">
        <v>137</v>
      </c>
      <c r="AT1209" s="142" t="s">
        <v>132</v>
      </c>
      <c r="AU1209" s="142" t="s">
        <v>90</v>
      </c>
      <c r="AY1209" s="16" t="s">
        <v>130</v>
      </c>
      <c r="BE1209" s="143">
        <f>IF(N1209="základní",J1209,0)</f>
        <v>0</v>
      </c>
      <c r="BF1209" s="143">
        <f>IF(N1209="snížená",J1209,0)</f>
        <v>0</v>
      </c>
      <c r="BG1209" s="143">
        <f>IF(N1209="zákl. přenesená",J1209,0)</f>
        <v>0</v>
      </c>
      <c r="BH1209" s="143">
        <f>IF(N1209="sníž. přenesená",J1209,0)</f>
        <v>0</v>
      </c>
      <c r="BI1209" s="143">
        <f>IF(N1209="nulová",J1209,0)</f>
        <v>0</v>
      </c>
      <c r="BJ1209" s="16" t="s">
        <v>88</v>
      </c>
      <c r="BK1209" s="143">
        <f>ROUND(I1209*H1209,2)</f>
        <v>0</v>
      </c>
      <c r="BL1209" s="16" t="s">
        <v>137</v>
      </c>
      <c r="BM1209" s="142" t="s">
        <v>1474</v>
      </c>
    </row>
    <row r="1210" spans="2:65" s="1" customFormat="1" ht="19.5">
      <c r="B1210" s="31"/>
      <c r="D1210" s="144" t="s">
        <v>139</v>
      </c>
      <c r="F1210" s="145" t="s">
        <v>897</v>
      </c>
      <c r="I1210" s="146"/>
      <c r="L1210" s="31"/>
      <c r="M1210" s="147"/>
      <c r="T1210" s="55"/>
      <c r="AT1210" s="16" t="s">
        <v>139</v>
      </c>
      <c r="AU1210" s="16" t="s">
        <v>90</v>
      </c>
    </row>
    <row r="1211" spans="2:65" s="1" customFormat="1" ht="11.25">
      <c r="B1211" s="31"/>
      <c r="D1211" s="148" t="s">
        <v>141</v>
      </c>
      <c r="F1211" s="149" t="s">
        <v>898</v>
      </c>
      <c r="I1211" s="146"/>
      <c r="L1211" s="31"/>
      <c r="M1211" s="147"/>
      <c r="T1211" s="55"/>
      <c r="AT1211" s="16" t="s">
        <v>141</v>
      </c>
      <c r="AU1211" s="16" t="s">
        <v>90</v>
      </c>
    </row>
    <row r="1212" spans="2:65" s="1" customFormat="1" ht="24.2" customHeight="1">
      <c r="B1212" s="31"/>
      <c r="C1212" s="131" t="s">
        <v>805</v>
      </c>
      <c r="D1212" s="131" t="s">
        <v>132</v>
      </c>
      <c r="E1212" s="132" t="s">
        <v>900</v>
      </c>
      <c r="F1212" s="133" t="s">
        <v>901</v>
      </c>
      <c r="G1212" s="134" t="s">
        <v>304</v>
      </c>
      <c r="H1212" s="135">
        <v>5364.1629999999996</v>
      </c>
      <c r="I1212" s="136"/>
      <c r="J1212" s="137">
        <f>ROUND(I1212*H1212,2)</f>
        <v>0</v>
      </c>
      <c r="K1212" s="133" t="s">
        <v>136</v>
      </c>
      <c r="L1212" s="31"/>
      <c r="M1212" s="138" t="s">
        <v>1</v>
      </c>
      <c r="N1212" s="139" t="s">
        <v>45</v>
      </c>
      <c r="P1212" s="140">
        <f>O1212*H1212</f>
        <v>0</v>
      </c>
      <c r="Q1212" s="140">
        <v>0</v>
      </c>
      <c r="R1212" s="140">
        <f>Q1212*H1212</f>
        <v>0</v>
      </c>
      <c r="S1212" s="140">
        <v>0</v>
      </c>
      <c r="T1212" s="141">
        <f>S1212*H1212</f>
        <v>0</v>
      </c>
      <c r="AR1212" s="142" t="s">
        <v>137</v>
      </c>
      <c r="AT1212" s="142" t="s">
        <v>132</v>
      </c>
      <c r="AU1212" s="142" t="s">
        <v>90</v>
      </c>
      <c r="AY1212" s="16" t="s">
        <v>130</v>
      </c>
      <c r="BE1212" s="143">
        <f>IF(N1212="základní",J1212,0)</f>
        <v>0</v>
      </c>
      <c r="BF1212" s="143">
        <f>IF(N1212="snížená",J1212,0)</f>
        <v>0</v>
      </c>
      <c r="BG1212" s="143">
        <f>IF(N1212="zákl. přenesená",J1212,0)</f>
        <v>0</v>
      </c>
      <c r="BH1212" s="143">
        <f>IF(N1212="sníž. přenesená",J1212,0)</f>
        <v>0</v>
      </c>
      <c r="BI1212" s="143">
        <f>IF(N1212="nulová",J1212,0)</f>
        <v>0</v>
      </c>
      <c r="BJ1212" s="16" t="s">
        <v>88</v>
      </c>
      <c r="BK1212" s="143">
        <f>ROUND(I1212*H1212,2)</f>
        <v>0</v>
      </c>
      <c r="BL1212" s="16" t="s">
        <v>137</v>
      </c>
      <c r="BM1212" s="142" t="s">
        <v>1475</v>
      </c>
    </row>
    <row r="1213" spans="2:65" s="1" customFormat="1" ht="19.5">
      <c r="B1213" s="31"/>
      <c r="D1213" s="144" t="s">
        <v>139</v>
      </c>
      <c r="F1213" s="145" t="s">
        <v>903</v>
      </c>
      <c r="I1213" s="146"/>
      <c r="L1213" s="31"/>
      <c r="M1213" s="147"/>
      <c r="T1213" s="55"/>
      <c r="AT1213" s="16" t="s">
        <v>139</v>
      </c>
      <c r="AU1213" s="16" t="s">
        <v>90</v>
      </c>
    </row>
    <row r="1214" spans="2:65" s="1" customFormat="1" ht="11.25">
      <c r="B1214" s="31"/>
      <c r="D1214" s="148" t="s">
        <v>141</v>
      </c>
      <c r="F1214" s="149" t="s">
        <v>904</v>
      </c>
      <c r="I1214" s="146"/>
      <c r="L1214" s="31"/>
      <c r="M1214" s="147"/>
      <c r="T1214" s="55"/>
      <c r="AT1214" s="16" t="s">
        <v>141</v>
      </c>
      <c r="AU1214" s="16" t="s">
        <v>90</v>
      </c>
    </row>
    <row r="1215" spans="2:65" s="13" customFormat="1" ht="11.25">
      <c r="B1215" s="156"/>
      <c r="D1215" s="144" t="s">
        <v>143</v>
      </c>
      <c r="F1215" s="158" t="s">
        <v>1476</v>
      </c>
      <c r="H1215" s="159">
        <v>5364.1629999999996</v>
      </c>
      <c r="I1215" s="160"/>
      <c r="L1215" s="156"/>
      <c r="M1215" s="161"/>
      <c r="T1215" s="162"/>
      <c r="AT1215" s="157" t="s">
        <v>143</v>
      </c>
      <c r="AU1215" s="157" t="s">
        <v>90</v>
      </c>
      <c r="AV1215" s="13" t="s">
        <v>90</v>
      </c>
      <c r="AW1215" s="13" t="s">
        <v>4</v>
      </c>
      <c r="AX1215" s="13" t="s">
        <v>88</v>
      </c>
      <c r="AY1215" s="157" t="s">
        <v>130</v>
      </c>
    </row>
    <row r="1216" spans="2:65" s="1" customFormat="1" ht="16.5" customHeight="1">
      <c r="B1216" s="31"/>
      <c r="C1216" s="131" t="s">
        <v>809</v>
      </c>
      <c r="D1216" s="131" t="s">
        <v>132</v>
      </c>
      <c r="E1216" s="132" t="s">
        <v>907</v>
      </c>
      <c r="F1216" s="133" t="s">
        <v>908</v>
      </c>
      <c r="G1216" s="134" t="s">
        <v>304</v>
      </c>
      <c r="H1216" s="135">
        <v>766.30899999999997</v>
      </c>
      <c r="I1216" s="136"/>
      <c r="J1216" s="137">
        <f>ROUND(I1216*H1216,2)</f>
        <v>0</v>
      </c>
      <c r="K1216" s="133" t="s">
        <v>136</v>
      </c>
      <c r="L1216" s="31"/>
      <c r="M1216" s="138" t="s">
        <v>1</v>
      </c>
      <c r="N1216" s="139" t="s">
        <v>45</v>
      </c>
      <c r="P1216" s="140">
        <f>O1216*H1216</f>
        <v>0</v>
      </c>
      <c r="Q1216" s="140">
        <v>0</v>
      </c>
      <c r="R1216" s="140">
        <f>Q1216*H1216</f>
        <v>0</v>
      </c>
      <c r="S1216" s="140">
        <v>0</v>
      </c>
      <c r="T1216" s="141">
        <f>S1216*H1216</f>
        <v>0</v>
      </c>
      <c r="AR1216" s="142" t="s">
        <v>137</v>
      </c>
      <c r="AT1216" s="142" t="s">
        <v>132</v>
      </c>
      <c r="AU1216" s="142" t="s">
        <v>90</v>
      </c>
      <c r="AY1216" s="16" t="s">
        <v>130</v>
      </c>
      <c r="BE1216" s="143">
        <f>IF(N1216="základní",J1216,0)</f>
        <v>0</v>
      </c>
      <c r="BF1216" s="143">
        <f>IF(N1216="snížená",J1216,0)</f>
        <v>0</v>
      </c>
      <c r="BG1216" s="143">
        <f>IF(N1216="zákl. přenesená",J1216,0)</f>
        <v>0</v>
      </c>
      <c r="BH1216" s="143">
        <f>IF(N1216="sníž. přenesená",J1216,0)</f>
        <v>0</v>
      </c>
      <c r="BI1216" s="143">
        <f>IF(N1216="nulová",J1216,0)</f>
        <v>0</v>
      </c>
      <c r="BJ1216" s="16" t="s">
        <v>88</v>
      </c>
      <c r="BK1216" s="143">
        <f>ROUND(I1216*H1216,2)</f>
        <v>0</v>
      </c>
      <c r="BL1216" s="16" t="s">
        <v>137</v>
      </c>
      <c r="BM1216" s="142" t="s">
        <v>1477</v>
      </c>
    </row>
    <row r="1217" spans="2:65" s="1" customFormat="1" ht="11.25">
      <c r="B1217" s="31"/>
      <c r="D1217" s="144" t="s">
        <v>139</v>
      </c>
      <c r="F1217" s="145" t="s">
        <v>908</v>
      </c>
      <c r="I1217" s="146"/>
      <c r="L1217" s="31"/>
      <c r="M1217" s="147"/>
      <c r="T1217" s="55"/>
      <c r="AT1217" s="16" t="s">
        <v>139</v>
      </c>
      <c r="AU1217" s="16" t="s">
        <v>90</v>
      </c>
    </row>
    <row r="1218" spans="2:65" s="1" customFormat="1" ht="11.25">
      <c r="B1218" s="31"/>
      <c r="D1218" s="148" t="s">
        <v>141</v>
      </c>
      <c r="F1218" s="149" t="s">
        <v>910</v>
      </c>
      <c r="I1218" s="146"/>
      <c r="L1218" s="31"/>
      <c r="M1218" s="147"/>
      <c r="T1218" s="55"/>
      <c r="AT1218" s="16" t="s">
        <v>141</v>
      </c>
      <c r="AU1218" s="16" t="s">
        <v>90</v>
      </c>
    </row>
    <row r="1219" spans="2:65" s="1" customFormat="1" ht="44.25" customHeight="1">
      <c r="B1219" s="31"/>
      <c r="C1219" s="131" t="s">
        <v>362</v>
      </c>
      <c r="D1219" s="131" t="s">
        <v>132</v>
      </c>
      <c r="E1219" s="132" t="s">
        <v>912</v>
      </c>
      <c r="F1219" s="133" t="s">
        <v>913</v>
      </c>
      <c r="G1219" s="134" t="s">
        <v>304</v>
      </c>
      <c r="H1219" s="135">
        <v>166.8</v>
      </c>
      <c r="I1219" s="136"/>
      <c r="J1219" s="137">
        <f>ROUND(I1219*H1219,2)</f>
        <v>0</v>
      </c>
      <c r="K1219" s="133" t="s">
        <v>136</v>
      </c>
      <c r="L1219" s="31"/>
      <c r="M1219" s="138" t="s">
        <v>1</v>
      </c>
      <c r="N1219" s="139" t="s">
        <v>45</v>
      </c>
      <c r="P1219" s="140">
        <f>O1219*H1219</f>
        <v>0</v>
      </c>
      <c r="Q1219" s="140">
        <v>0</v>
      </c>
      <c r="R1219" s="140">
        <f>Q1219*H1219</f>
        <v>0</v>
      </c>
      <c r="S1219" s="140">
        <v>0</v>
      </c>
      <c r="T1219" s="141">
        <f>S1219*H1219</f>
        <v>0</v>
      </c>
      <c r="AR1219" s="142" t="s">
        <v>137</v>
      </c>
      <c r="AT1219" s="142" t="s">
        <v>132</v>
      </c>
      <c r="AU1219" s="142" t="s">
        <v>90</v>
      </c>
      <c r="AY1219" s="16" t="s">
        <v>130</v>
      </c>
      <c r="BE1219" s="143">
        <f>IF(N1219="základní",J1219,0)</f>
        <v>0</v>
      </c>
      <c r="BF1219" s="143">
        <f>IF(N1219="snížená",J1219,0)</f>
        <v>0</v>
      </c>
      <c r="BG1219" s="143">
        <f>IF(N1219="zákl. přenesená",J1219,0)</f>
        <v>0</v>
      </c>
      <c r="BH1219" s="143">
        <f>IF(N1219="sníž. přenesená",J1219,0)</f>
        <v>0</v>
      </c>
      <c r="BI1219" s="143">
        <f>IF(N1219="nulová",J1219,0)</f>
        <v>0</v>
      </c>
      <c r="BJ1219" s="16" t="s">
        <v>88</v>
      </c>
      <c r="BK1219" s="143">
        <f>ROUND(I1219*H1219,2)</f>
        <v>0</v>
      </c>
      <c r="BL1219" s="16" t="s">
        <v>137</v>
      </c>
      <c r="BM1219" s="142" t="s">
        <v>1478</v>
      </c>
    </row>
    <row r="1220" spans="2:65" s="1" customFormat="1" ht="29.25">
      <c r="B1220" s="31"/>
      <c r="D1220" s="144" t="s">
        <v>139</v>
      </c>
      <c r="F1220" s="145" t="s">
        <v>306</v>
      </c>
      <c r="I1220" s="146"/>
      <c r="L1220" s="31"/>
      <c r="M1220" s="147"/>
      <c r="T1220" s="55"/>
      <c r="AT1220" s="16" t="s">
        <v>139</v>
      </c>
      <c r="AU1220" s="16" t="s">
        <v>90</v>
      </c>
    </row>
    <row r="1221" spans="2:65" s="1" customFormat="1" ht="11.25">
      <c r="B1221" s="31"/>
      <c r="D1221" s="148" t="s">
        <v>141</v>
      </c>
      <c r="F1221" s="149" t="s">
        <v>915</v>
      </c>
      <c r="I1221" s="146"/>
      <c r="L1221" s="31"/>
      <c r="M1221" s="147"/>
      <c r="T1221" s="55"/>
      <c r="AT1221" s="16" t="s">
        <v>141</v>
      </c>
      <c r="AU1221" s="16" t="s">
        <v>90</v>
      </c>
    </row>
    <row r="1222" spans="2:65" s="1" customFormat="1" ht="19.5">
      <c r="B1222" s="31"/>
      <c r="D1222" s="144" t="s">
        <v>579</v>
      </c>
      <c r="F1222" s="180" t="s">
        <v>1479</v>
      </c>
      <c r="I1222" s="146"/>
      <c r="L1222" s="31"/>
      <c r="M1222" s="147"/>
      <c r="T1222" s="55"/>
      <c r="AT1222" s="16" t="s">
        <v>579</v>
      </c>
      <c r="AU1222" s="16" t="s">
        <v>90</v>
      </c>
    </row>
    <row r="1223" spans="2:65" s="13" customFormat="1" ht="11.25">
      <c r="B1223" s="156"/>
      <c r="D1223" s="144" t="s">
        <v>143</v>
      </c>
      <c r="E1223" s="157" t="s">
        <v>1</v>
      </c>
      <c r="F1223" s="158" t="s">
        <v>1480</v>
      </c>
      <c r="H1223" s="159">
        <v>166.8</v>
      </c>
      <c r="I1223" s="160"/>
      <c r="L1223" s="156"/>
      <c r="M1223" s="161"/>
      <c r="T1223" s="162"/>
      <c r="AT1223" s="157" t="s">
        <v>143</v>
      </c>
      <c r="AU1223" s="157" t="s">
        <v>90</v>
      </c>
      <c r="AV1223" s="13" t="s">
        <v>90</v>
      </c>
      <c r="AW1223" s="13" t="s">
        <v>36</v>
      </c>
      <c r="AX1223" s="13" t="s">
        <v>88</v>
      </c>
      <c r="AY1223" s="157" t="s">
        <v>130</v>
      </c>
    </row>
    <row r="1224" spans="2:65" s="1" customFormat="1" ht="44.25" customHeight="1">
      <c r="B1224" s="31"/>
      <c r="C1224" s="131" t="s">
        <v>818</v>
      </c>
      <c r="D1224" s="131" t="s">
        <v>132</v>
      </c>
      <c r="E1224" s="132" t="s">
        <v>912</v>
      </c>
      <c r="F1224" s="133" t="s">
        <v>913</v>
      </c>
      <c r="G1224" s="134" t="s">
        <v>304</v>
      </c>
      <c r="H1224" s="135">
        <v>599.50900000000001</v>
      </c>
      <c r="I1224" s="136"/>
      <c r="J1224" s="137">
        <f>ROUND(I1224*H1224,2)</f>
        <v>0</v>
      </c>
      <c r="K1224" s="133" t="s">
        <v>136</v>
      </c>
      <c r="L1224" s="31"/>
      <c r="M1224" s="138" t="s">
        <v>1</v>
      </c>
      <c r="N1224" s="139" t="s">
        <v>45</v>
      </c>
      <c r="P1224" s="140">
        <f>O1224*H1224</f>
        <v>0</v>
      </c>
      <c r="Q1224" s="140">
        <v>0</v>
      </c>
      <c r="R1224" s="140">
        <f>Q1224*H1224</f>
        <v>0</v>
      </c>
      <c r="S1224" s="140">
        <v>0</v>
      </c>
      <c r="T1224" s="141">
        <f>S1224*H1224</f>
        <v>0</v>
      </c>
      <c r="AR1224" s="142" t="s">
        <v>137</v>
      </c>
      <c r="AT1224" s="142" t="s">
        <v>132</v>
      </c>
      <c r="AU1224" s="142" t="s">
        <v>90</v>
      </c>
      <c r="AY1224" s="16" t="s">
        <v>130</v>
      </c>
      <c r="BE1224" s="143">
        <f>IF(N1224="základní",J1224,0)</f>
        <v>0</v>
      </c>
      <c r="BF1224" s="143">
        <f>IF(N1224="snížená",J1224,0)</f>
        <v>0</v>
      </c>
      <c r="BG1224" s="143">
        <f>IF(N1224="zákl. přenesená",J1224,0)</f>
        <v>0</v>
      </c>
      <c r="BH1224" s="143">
        <f>IF(N1224="sníž. přenesená",J1224,0)</f>
        <v>0</v>
      </c>
      <c r="BI1224" s="143">
        <f>IF(N1224="nulová",J1224,0)</f>
        <v>0</v>
      </c>
      <c r="BJ1224" s="16" t="s">
        <v>88</v>
      </c>
      <c r="BK1224" s="143">
        <f>ROUND(I1224*H1224,2)</f>
        <v>0</v>
      </c>
      <c r="BL1224" s="16" t="s">
        <v>137</v>
      </c>
      <c r="BM1224" s="142" t="s">
        <v>1481</v>
      </c>
    </row>
    <row r="1225" spans="2:65" s="1" customFormat="1" ht="29.25">
      <c r="B1225" s="31"/>
      <c r="D1225" s="144" t="s">
        <v>139</v>
      </c>
      <c r="F1225" s="145" t="s">
        <v>306</v>
      </c>
      <c r="I1225" s="146"/>
      <c r="L1225" s="31"/>
      <c r="M1225" s="147"/>
      <c r="T1225" s="55"/>
      <c r="AT1225" s="16" t="s">
        <v>139</v>
      </c>
      <c r="AU1225" s="16" t="s">
        <v>90</v>
      </c>
    </row>
    <row r="1226" spans="2:65" s="1" customFormat="1" ht="11.25">
      <c r="B1226" s="31"/>
      <c r="D1226" s="148" t="s">
        <v>141</v>
      </c>
      <c r="F1226" s="149" t="s">
        <v>915</v>
      </c>
      <c r="I1226" s="146"/>
      <c r="L1226" s="31"/>
      <c r="M1226" s="147"/>
      <c r="T1226" s="55"/>
      <c r="AT1226" s="16" t="s">
        <v>141</v>
      </c>
      <c r="AU1226" s="16" t="s">
        <v>90</v>
      </c>
    </row>
    <row r="1227" spans="2:65" s="1" customFormat="1" ht="19.5">
      <c r="B1227" s="31"/>
      <c r="D1227" s="144" t="s">
        <v>579</v>
      </c>
      <c r="F1227" s="180" t="s">
        <v>1482</v>
      </c>
      <c r="I1227" s="146"/>
      <c r="L1227" s="31"/>
      <c r="M1227" s="147"/>
      <c r="T1227" s="55"/>
      <c r="AT1227" s="16" t="s">
        <v>579</v>
      </c>
      <c r="AU1227" s="16" t="s">
        <v>90</v>
      </c>
    </row>
    <row r="1228" spans="2:65" s="13" customFormat="1" ht="11.25">
      <c r="B1228" s="156"/>
      <c r="D1228" s="144" t="s">
        <v>143</v>
      </c>
      <c r="E1228" s="157" t="s">
        <v>1</v>
      </c>
      <c r="F1228" s="158" t="s">
        <v>1483</v>
      </c>
      <c r="H1228" s="159">
        <v>599.50900000000001</v>
      </c>
      <c r="I1228" s="160"/>
      <c r="L1228" s="156"/>
      <c r="M1228" s="161"/>
      <c r="T1228" s="162"/>
      <c r="AT1228" s="157" t="s">
        <v>143</v>
      </c>
      <c r="AU1228" s="157" t="s">
        <v>90</v>
      </c>
      <c r="AV1228" s="13" t="s">
        <v>90</v>
      </c>
      <c r="AW1228" s="13" t="s">
        <v>36</v>
      </c>
      <c r="AX1228" s="13" t="s">
        <v>88</v>
      </c>
      <c r="AY1228" s="157" t="s">
        <v>130</v>
      </c>
    </row>
    <row r="1229" spans="2:65" s="11" customFormat="1" ht="22.9" customHeight="1">
      <c r="B1229" s="119"/>
      <c r="D1229" s="120" t="s">
        <v>79</v>
      </c>
      <c r="E1229" s="129" t="s">
        <v>924</v>
      </c>
      <c r="F1229" s="129" t="s">
        <v>925</v>
      </c>
      <c r="I1229" s="122"/>
      <c r="J1229" s="130">
        <f>BK1229</f>
        <v>0</v>
      </c>
      <c r="L1229" s="119"/>
      <c r="M1229" s="124"/>
      <c r="P1229" s="125">
        <f>SUM(P1230:P1232)</f>
        <v>0</v>
      </c>
      <c r="R1229" s="125">
        <f>SUM(R1230:R1232)</f>
        <v>0</v>
      </c>
      <c r="T1229" s="126">
        <f>SUM(T1230:T1232)</f>
        <v>0</v>
      </c>
      <c r="AR1229" s="120" t="s">
        <v>88</v>
      </c>
      <c r="AT1229" s="127" t="s">
        <v>79</v>
      </c>
      <c r="AU1229" s="127" t="s">
        <v>88</v>
      </c>
      <c r="AY1229" s="120" t="s">
        <v>130</v>
      </c>
      <c r="BK1229" s="128">
        <f>SUM(BK1230:BK1232)</f>
        <v>0</v>
      </c>
    </row>
    <row r="1230" spans="2:65" s="1" customFormat="1" ht="24.2" customHeight="1">
      <c r="B1230" s="31"/>
      <c r="C1230" s="131" t="s">
        <v>822</v>
      </c>
      <c r="D1230" s="131" t="s">
        <v>132</v>
      </c>
      <c r="E1230" s="132" t="s">
        <v>1484</v>
      </c>
      <c r="F1230" s="133" t="s">
        <v>1485</v>
      </c>
      <c r="G1230" s="134" t="s">
        <v>304</v>
      </c>
      <c r="H1230" s="135">
        <v>1129.2529999999999</v>
      </c>
      <c r="I1230" s="136"/>
      <c r="J1230" s="137">
        <f>ROUND(I1230*H1230,2)</f>
        <v>0</v>
      </c>
      <c r="K1230" s="133" t="s">
        <v>136</v>
      </c>
      <c r="L1230" s="31"/>
      <c r="M1230" s="138" t="s">
        <v>1</v>
      </c>
      <c r="N1230" s="139" t="s">
        <v>45</v>
      </c>
      <c r="P1230" s="140">
        <f>O1230*H1230</f>
        <v>0</v>
      </c>
      <c r="Q1230" s="140">
        <v>0</v>
      </c>
      <c r="R1230" s="140">
        <f>Q1230*H1230</f>
        <v>0</v>
      </c>
      <c r="S1230" s="140">
        <v>0</v>
      </c>
      <c r="T1230" s="141">
        <f>S1230*H1230</f>
        <v>0</v>
      </c>
      <c r="AR1230" s="142" t="s">
        <v>137</v>
      </c>
      <c r="AT1230" s="142" t="s">
        <v>132</v>
      </c>
      <c r="AU1230" s="142" t="s">
        <v>90</v>
      </c>
      <c r="AY1230" s="16" t="s">
        <v>130</v>
      </c>
      <c r="BE1230" s="143">
        <f>IF(N1230="základní",J1230,0)</f>
        <v>0</v>
      </c>
      <c r="BF1230" s="143">
        <f>IF(N1230="snížená",J1230,0)</f>
        <v>0</v>
      </c>
      <c r="BG1230" s="143">
        <f>IF(N1230="zákl. přenesená",J1230,0)</f>
        <v>0</v>
      </c>
      <c r="BH1230" s="143">
        <f>IF(N1230="sníž. přenesená",J1230,0)</f>
        <v>0</v>
      </c>
      <c r="BI1230" s="143">
        <f>IF(N1230="nulová",J1230,0)</f>
        <v>0</v>
      </c>
      <c r="BJ1230" s="16" t="s">
        <v>88</v>
      </c>
      <c r="BK1230" s="143">
        <f>ROUND(I1230*H1230,2)</f>
        <v>0</v>
      </c>
      <c r="BL1230" s="16" t="s">
        <v>137</v>
      </c>
      <c r="BM1230" s="142" t="s">
        <v>1486</v>
      </c>
    </row>
    <row r="1231" spans="2:65" s="1" customFormat="1" ht="19.5">
      <c r="B1231" s="31"/>
      <c r="D1231" s="144" t="s">
        <v>139</v>
      </c>
      <c r="F1231" s="145" t="s">
        <v>1487</v>
      </c>
      <c r="I1231" s="146"/>
      <c r="L1231" s="31"/>
      <c r="M1231" s="147"/>
      <c r="T1231" s="55"/>
      <c r="AT1231" s="16" t="s">
        <v>139</v>
      </c>
      <c r="AU1231" s="16" t="s">
        <v>90</v>
      </c>
    </row>
    <row r="1232" spans="2:65" s="1" customFormat="1" ht="11.25">
      <c r="B1232" s="31"/>
      <c r="D1232" s="148" t="s">
        <v>141</v>
      </c>
      <c r="F1232" s="149" t="s">
        <v>1488</v>
      </c>
      <c r="I1232" s="146"/>
      <c r="L1232" s="31"/>
      <c r="M1232" s="181"/>
      <c r="N1232" s="182"/>
      <c r="O1232" s="182"/>
      <c r="P1232" s="182"/>
      <c r="Q1232" s="182"/>
      <c r="R1232" s="182"/>
      <c r="S1232" s="182"/>
      <c r="T1232" s="183"/>
      <c r="AT1232" s="16" t="s">
        <v>141</v>
      </c>
      <c r="AU1232" s="16" t="s">
        <v>90</v>
      </c>
    </row>
    <row r="1233" spans="2:12" s="1" customFormat="1" ht="6.95" customHeight="1">
      <c r="B1233" s="43"/>
      <c r="C1233" s="44"/>
      <c r="D1233" s="44"/>
      <c r="E1233" s="44"/>
      <c r="F1233" s="44"/>
      <c r="G1233" s="44"/>
      <c r="H1233" s="44"/>
      <c r="I1233" s="44"/>
      <c r="J1233" s="44"/>
      <c r="K1233" s="44"/>
      <c r="L1233" s="31"/>
    </row>
  </sheetData>
  <sheetProtection algorithmName="SHA-512" hashValue="nqal4Kk2IhI4ELYzz8fgnRp0ofn3y5293hiSFjS1OGTpbZb/GXFy4SCCFoiTRs5ZHxRbRj85fNg2i9S90Xyp9A==" saltValue="sXe1mSOtMX82t6g829hNfPCYv8twohKT0D3hUJBin4HSMuy9IvzD6gMD8NuGmc+4BX2lGf0hf00kWUTe6SXfRw==" spinCount="100000" sheet="1" objects="1" scenarios="1" formatColumns="0" formatRows="0" autoFilter="0"/>
  <autoFilter ref="C126:K1232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hyperlinks>
    <hyperlink ref="F138" r:id="rId1" xr:uid="{00000000-0004-0000-0200-000000000000}"/>
    <hyperlink ref="F155" r:id="rId2" xr:uid="{00000000-0004-0000-0200-000001000000}"/>
    <hyperlink ref="F174" r:id="rId3" xr:uid="{00000000-0004-0000-0200-000002000000}"/>
    <hyperlink ref="F183" r:id="rId4" xr:uid="{00000000-0004-0000-0200-000003000000}"/>
    <hyperlink ref="F192" r:id="rId5" xr:uid="{00000000-0004-0000-0200-000004000000}"/>
    <hyperlink ref="F205" r:id="rId6" xr:uid="{00000000-0004-0000-0200-000005000000}"/>
    <hyperlink ref="F219" r:id="rId7" xr:uid="{00000000-0004-0000-0200-000006000000}"/>
    <hyperlink ref="F224" r:id="rId8" xr:uid="{00000000-0004-0000-0200-000007000000}"/>
    <hyperlink ref="F227" r:id="rId9" xr:uid="{00000000-0004-0000-0200-000008000000}"/>
    <hyperlink ref="F232" r:id="rId10" xr:uid="{00000000-0004-0000-0200-000009000000}"/>
    <hyperlink ref="F237" r:id="rId11" xr:uid="{00000000-0004-0000-0200-00000A000000}"/>
    <hyperlink ref="F244" r:id="rId12" xr:uid="{00000000-0004-0000-0200-00000B000000}"/>
    <hyperlink ref="F251" r:id="rId13" xr:uid="{00000000-0004-0000-0200-00000C000000}"/>
    <hyperlink ref="F275" r:id="rId14" xr:uid="{00000000-0004-0000-0200-00000D000000}"/>
    <hyperlink ref="F299" r:id="rId15" xr:uid="{00000000-0004-0000-0200-00000E000000}"/>
    <hyperlink ref="F323" r:id="rId16" xr:uid="{00000000-0004-0000-0200-00000F000000}"/>
    <hyperlink ref="F347" r:id="rId17" xr:uid="{00000000-0004-0000-0200-000010000000}"/>
    <hyperlink ref="F351" r:id="rId18" xr:uid="{00000000-0004-0000-0200-000011000000}"/>
    <hyperlink ref="F355" r:id="rId19" xr:uid="{00000000-0004-0000-0200-000012000000}"/>
    <hyperlink ref="F358" r:id="rId20" xr:uid="{00000000-0004-0000-0200-000013000000}"/>
    <hyperlink ref="F386" r:id="rId21" xr:uid="{00000000-0004-0000-0200-000014000000}"/>
    <hyperlink ref="F421" r:id="rId22" xr:uid="{00000000-0004-0000-0200-000015000000}"/>
    <hyperlink ref="F429" r:id="rId23" xr:uid="{00000000-0004-0000-0200-000016000000}"/>
    <hyperlink ref="F447" r:id="rId24" xr:uid="{00000000-0004-0000-0200-000017000000}"/>
    <hyperlink ref="F471" r:id="rId25" xr:uid="{00000000-0004-0000-0200-000018000000}"/>
    <hyperlink ref="F489" r:id="rId26" xr:uid="{00000000-0004-0000-0200-000019000000}"/>
    <hyperlink ref="F513" r:id="rId27" xr:uid="{00000000-0004-0000-0200-00001A000000}"/>
    <hyperlink ref="F546" r:id="rId28" xr:uid="{00000000-0004-0000-0200-00001B000000}"/>
    <hyperlink ref="F577" r:id="rId29" xr:uid="{00000000-0004-0000-0200-00001C000000}"/>
    <hyperlink ref="F600" r:id="rId30" xr:uid="{00000000-0004-0000-0200-00001D000000}"/>
    <hyperlink ref="F610" r:id="rId31" xr:uid="{00000000-0004-0000-0200-00001E000000}"/>
    <hyperlink ref="F634" r:id="rId32" xr:uid="{00000000-0004-0000-0200-00001F000000}"/>
    <hyperlink ref="F653" r:id="rId33" xr:uid="{00000000-0004-0000-0200-000020000000}"/>
    <hyperlink ref="F673" r:id="rId34" xr:uid="{00000000-0004-0000-0200-000021000000}"/>
    <hyperlink ref="F690" r:id="rId35" xr:uid="{00000000-0004-0000-0200-000022000000}"/>
    <hyperlink ref="F737" r:id="rId36" xr:uid="{00000000-0004-0000-0200-000023000000}"/>
    <hyperlink ref="F751" r:id="rId37" xr:uid="{00000000-0004-0000-0200-000024000000}"/>
    <hyperlink ref="F758" r:id="rId38" xr:uid="{00000000-0004-0000-0200-000025000000}"/>
    <hyperlink ref="F775" r:id="rId39" xr:uid="{00000000-0004-0000-0200-000026000000}"/>
    <hyperlink ref="F784" r:id="rId40" xr:uid="{00000000-0004-0000-0200-000027000000}"/>
    <hyperlink ref="F811" r:id="rId41" xr:uid="{00000000-0004-0000-0200-000028000000}"/>
    <hyperlink ref="F818" r:id="rId42" xr:uid="{00000000-0004-0000-0200-000029000000}"/>
    <hyperlink ref="F830" r:id="rId43" xr:uid="{00000000-0004-0000-0200-00002A000000}"/>
    <hyperlink ref="F851" r:id="rId44" xr:uid="{00000000-0004-0000-0200-00002B000000}"/>
    <hyperlink ref="F876" r:id="rId45" xr:uid="{00000000-0004-0000-0200-00002C000000}"/>
    <hyperlink ref="F897" r:id="rId46" xr:uid="{00000000-0004-0000-0200-00002D000000}"/>
    <hyperlink ref="F928" r:id="rId47" xr:uid="{00000000-0004-0000-0200-00002E000000}"/>
    <hyperlink ref="F947" r:id="rId48" xr:uid="{00000000-0004-0000-0200-00002F000000}"/>
    <hyperlink ref="F953" r:id="rId49" xr:uid="{00000000-0004-0000-0200-000030000000}"/>
    <hyperlink ref="F964" r:id="rId50" xr:uid="{00000000-0004-0000-0200-000031000000}"/>
    <hyperlink ref="F970" r:id="rId51" xr:uid="{00000000-0004-0000-0200-000032000000}"/>
    <hyperlink ref="F981" r:id="rId52" xr:uid="{00000000-0004-0000-0200-000033000000}"/>
    <hyperlink ref="F1079" r:id="rId53" xr:uid="{00000000-0004-0000-0200-000034000000}"/>
    <hyperlink ref="F1085" r:id="rId54" xr:uid="{00000000-0004-0000-0200-000035000000}"/>
    <hyperlink ref="F1092" r:id="rId55" xr:uid="{00000000-0004-0000-0200-000036000000}"/>
    <hyperlink ref="F1120" r:id="rId56" xr:uid="{00000000-0004-0000-0200-000037000000}"/>
    <hyperlink ref="F1137" r:id="rId57" xr:uid="{00000000-0004-0000-0200-000038000000}"/>
    <hyperlink ref="F1146" r:id="rId58" xr:uid="{00000000-0004-0000-0200-000039000000}"/>
    <hyperlink ref="F1155" r:id="rId59" xr:uid="{00000000-0004-0000-0200-00003A000000}"/>
    <hyperlink ref="F1164" r:id="rId60" xr:uid="{00000000-0004-0000-0200-00003B000000}"/>
    <hyperlink ref="F1169" r:id="rId61" xr:uid="{00000000-0004-0000-0200-00003C000000}"/>
    <hyperlink ref="F1178" r:id="rId62" xr:uid="{00000000-0004-0000-0200-00003D000000}"/>
    <hyperlink ref="F1187" r:id="rId63" xr:uid="{00000000-0004-0000-0200-00003E000000}"/>
    <hyperlink ref="F1196" r:id="rId64" xr:uid="{00000000-0004-0000-0200-00003F000000}"/>
    <hyperlink ref="F1205" r:id="rId65" xr:uid="{00000000-0004-0000-0200-000040000000}"/>
    <hyperlink ref="F1211" r:id="rId66" xr:uid="{00000000-0004-0000-0200-000041000000}"/>
    <hyperlink ref="F1214" r:id="rId67" xr:uid="{00000000-0004-0000-0200-000042000000}"/>
    <hyperlink ref="F1218" r:id="rId68" xr:uid="{00000000-0004-0000-0200-000043000000}"/>
    <hyperlink ref="F1221" r:id="rId69" xr:uid="{00000000-0004-0000-0200-000044000000}"/>
    <hyperlink ref="F1226" r:id="rId70" xr:uid="{00000000-0004-0000-0200-000045000000}"/>
    <hyperlink ref="F1232" r:id="rId71" xr:uid="{00000000-0004-0000-0200-00004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98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Pardubice, ul. Kostelní, Wernerovo náb. - vodovod a kanalizace</v>
      </c>
      <c r="F7" s="223"/>
      <c r="G7" s="223"/>
      <c r="H7" s="223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203" t="s">
        <v>1489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5. 11. 2024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7"/>
      <c r="G18" s="187"/>
      <c r="H18" s="187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2" t="s">
        <v>1</v>
      </c>
      <c r="F27" s="192"/>
      <c r="G27" s="192"/>
      <c r="H27" s="19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ROUND((SUM(BE123:BE189)),  2)</f>
        <v>0</v>
      </c>
      <c r="I33" s="91">
        <v>0.21</v>
      </c>
      <c r="J33" s="90">
        <f>ROUND(((SUM(BE123:BE189))*I33),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ROUND((SUM(BF123:BF189)),  2)</f>
        <v>0</v>
      </c>
      <c r="I34" s="91">
        <v>0.12</v>
      </c>
      <c r="J34" s="90">
        <f>ROUND(((SUM(BF123:BF189))*I34),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ROUND((SUM(BG123:BG189)),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ROUND((SUM(BH123:BH189)),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ROUND((SUM(BI123:BI189)),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Pardubice, ul. Kostelní, Wernerovo náb. - vodovod a kanalizace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6.5" customHeight="1">
      <c r="B87" s="31"/>
      <c r="E87" s="203" t="str">
        <f>E9</f>
        <v>806-10 - VON 01 - Vedlejší a ostatní náklady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5. 11. 2024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102</v>
      </c>
      <c r="D94" s="92"/>
      <c r="E94" s="92"/>
      <c r="F94" s="92"/>
      <c r="G94" s="92"/>
      <c r="H94" s="92"/>
      <c r="I94" s="92"/>
      <c r="J94" s="101" t="s">
        <v>103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104</v>
      </c>
      <c r="J96" s="65">
        <f>J123</f>
        <v>0</v>
      </c>
      <c r="L96" s="31"/>
      <c r="AU96" s="16" t="s">
        <v>105</v>
      </c>
    </row>
    <row r="97" spans="2:12" s="8" customFormat="1" ht="24.95" customHeight="1">
      <c r="B97" s="103"/>
      <c r="D97" s="104" t="s">
        <v>1490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1491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1492</v>
      </c>
      <c r="E99" s="109"/>
      <c r="F99" s="109"/>
      <c r="G99" s="109"/>
      <c r="H99" s="109"/>
      <c r="I99" s="109"/>
      <c r="J99" s="110">
        <f>J146</f>
        <v>0</v>
      </c>
      <c r="L99" s="107"/>
    </row>
    <row r="100" spans="2:12" s="9" customFormat="1" ht="19.899999999999999" customHeight="1">
      <c r="B100" s="107"/>
      <c r="D100" s="108" t="s">
        <v>1493</v>
      </c>
      <c r="E100" s="109"/>
      <c r="F100" s="109"/>
      <c r="G100" s="109"/>
      <c r="H100" s="109"/>
      <c r="I100" s="109"/>
      <c r="J100" s="110">
        <f>J151</f>
        <v>0</v>
      </c>
      <c r="L100" s="107"/>
    </row>
    <row r="101" spans="2:12" s="9" customFormat="1" ht="19.899999999999999" customHeight="1">
      <c r="B101" s="107"/>
      <c r="D101" s="108" t="s">
        <v>1494</v>
      </c>
      <c r="E101" s="109"/>
      <c r="F101" s="109"/>
      <c r="G101" s="109"/>
      <c r="H101" s="109"/>
      <c r="I101" s="109"/>
      <c r="J101" s="110">
        <f>J167</f>
        <v>0</v>
      </c>
      <c r="L101" s="107"/>
    </row>
    <row r="102" spans="2:12" s="9" customFormat="1" ht="19.899999999999999" customHeight="1">
      <c r="B102" s="107"/>
      <c r="D102" s="108" t="s">
        <v>1495</v>
      </c>
      <c r="E102" s="109"/>
      <c r="F102" s="109"/>
      <c r="G102" s="109"/>
      <c r="H102" s="109"/>
      <c r="I102" s="109"/>
      <c r="J102" s="110">
        <f>J177</f>
        <v>0</v>
      </c>
      <c r="L102" s="107"/>
    </row>
    <row r="103" spans="2:12" s="9" customFormat="1" ht="19.899999999999999" customHeight="1">
      <c r="B103" s="107"/>
      <c r="D103" s="108" t="s">
        <v>1496</v>
      </c>
      <c r="E103" s="109"/>
      <c r="F103" s="109"/>
      <c r="G103" s="109"/>
      <c r="H103" s="109"/>
      <c r="I103" s="109"/>
      <c r="J103" s="110">
        <f>J183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115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22" t="str">
        <f>E7</f>
        <v>Pardubice, ul. Kostelní, Wernerovo náb. - vodovod a kanalizace</v>
      </c>
      <c r="F113" s="223"/>
      <c r="G113" s="223"/>
      <c r="H113" s="223"/>
      <c r="L113" s="31"/>
    </row>
    <row r="114" spans="2:65" s="1" customFormat="1" ht="12" customHeight="1">
      <c r="B114" s="31"/>
      <c r="C114" s="26" t="s">
        <v>99</v>
      </c>
      <c r="L114" s="31"/>
    </row>
    <row r="115" spans="2:65" s="1" customFormat="1" ht="16.5" customHeight="1">
      <c r="B115" s="31"/>
      <c r="E115" s="203" t="str">
        <f>E9</f>
        <v>806-10 - VON 01 - Vedlejší a ostatní náklady</v>
      </c>
      <c r="F115" s="224"/>
      <c r="G115" s="224"/>
      <c r="H115" s="224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>Pardubice</v>
      </c>
      <c r="I117" s="26" t="s">
        <v>22</v>
      </c>
      <c r="J117" s="51" t="str">
        <f>IF(J12="","",J12)</f>
        <v>5. 11. 2024</v>
      </c>
      <c r="L117" s="31"/>
    </row>
    <row r="118" spans="2:65" s="1" customFormat="1" ht="6.95" customHeight="1">
      <c r="B118" s="31"/>
      <c r="L118" s="31"/>
    </row>
    <row r="119" spans="2:65" s="1" customFormat="1" ht="25.7" customHeight="1">
      <c r="B119" s="31"/>
      <c r="C119" s="26" t="s">
        <v>24</v>
      </c>
      <c r="F119" s="24" t="str">
        <f>E15</f>
        <v>Vodovody a kanalizace Pardubice, a.s.</v>
      </c>
      <c r="I119" s="26" t="s">
        <v>32</v>
      </c>
      <c r="J119" s="29" t="str">
        <f>E21</f>
        <v>VK PROJEKT, spol. s r.o.</v>
      </c>
      <c r="L119" s="31"/>
    </row>
    <row r="120" spans="2:65" s="1" customFormat="1" ht="15.2" customHeight="1">
      <c r="B120" s="31"/>
      <c r="C120" s="26" t="s">
        <v>30</v>
      </c>
      <c r="F120" s="24" t="str">
        <f>IF(E18="","",E18)</f>
        <v>Vyplň údaj</v>
      </c>
      <c r="I120" s="26" t="s">
        <v>37</v>
      </c>
      <c r="J120" s="29" t="str">
        <f>E24</f>
        <v>Ladislav Konvalina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116</v>
      </c>
      <c r="D122" s="113" t="s">
        <v>65</v>
      </c>
      <c r="E122" s="113" t="s">
        <v>61</v>
      </c>
      <c r="F122" s="113" t="s">
        <v>62</v>
      </c>
      <c r="G122" s="113" t="s">
        <v>117</v>
      </c>
      <c r="H122" s="113" t="s">
        <v>118</v>
      </c>
      <c r="I122" s="113" t="s">
        <v>119</v>
      </c>
      <c r="J122" s="113" t="s">
        <v>103</v>
      </c>
      <c r="K122" s="114" t="s">
        <v>120</v>
      </c>
      <c r="L122" s="111"/>
      <c r="M122" s="58" t="s">
        <v>1</v>
      </c>
      <c r="N122" s="59" t="s">
        <v>44</v>
      </c>
      <c r="O122" s="59" t="s">
        <v>121</v>
      </c>
      <c r="P122" s="59" t="s">
        <v>122</v>
      </c>
      <c r="Q122" s="59" t="s">
        <v>123</v>
      </c>
      <c r="R122" s="59" t="s">
        <v>124</v>
      </c>
      <c r="S122" s="59" t="s">
        <v>125</v>
      </c>
      <c r="T122" s="60" t="s">
        <v>126</v>
      </c>
    </row>
    <row r="123" spans="2:65" s="1" customFormat="1" ht="22.9" customHeight="1">
      <c r="B123" s="31"/>
      <c r="C123" s="63" t="s">
        <v>127</v>
      </c>
      <c r="J123" s="115">
        <f>BK123</f>
        <v>0</v>
      </c>
      <c r="L123" s="31"/>
      <c r="M123" s="61"/>
      <c r="N123" s="52"/>
      <c r="O123" s="52"/>
      <c r="P123" s="116">
        <f>P124</f>
        <v>0</v>
      </c>
      <c r="Q123" s="52"/>
      <c r="R123" s="116">
        <f>R124</f>
        <v>0</v>
      </c>
      <c r="S123" s="52"/>
      <c r="T123" s="117">
        <f>T124</f>
        <v>0</v>
      </c>
      <c r="AT123" s="16" t="s">
        <v>79</v>
      </c>
      <c r="AU123" s="16" t="s">
        <v>105</v>
      </c>
      <c r="BK123" s="118">
        <f>BK124</f>
        <v>0</v>
      </c>
    </row>
    <row r="124" spans="2:65" s="11" customFormat="1" ht="25.9" customHeight="1">
      <c r="B124" s="119"/>
      <c r="D124" s="120" t="s">
        <v>79</v>
      </c>
      <c r="E124" s="121" t="s">
        <v>1497</v>
      </c>
      <c r="F124" s="121" t="s">
        <v>1498</v>
      </c>
      <c r="I124" s="122"/>
      <c r="J124" s="123">
        <f>BK124</f>
        <v>0</v>
      </c>
      <c r="L124" s="119"/>
      <c r="M124" s="124"/>
      <c r="P124" s="125">
        <f>P125+P146+P151+P167+P177+P183</f>
        <v>0</v>
      </c>
      <c r="R124" s="125">
        <f>R125+R146+R151+R167+R177+R183</f>
        <v>0</v>
      </c>
      <c r="T124" s="126">
        <f>T125+T146+T151+T167+T177+T183</f>
        <v>0</v>
      </c>
      <c r="AR124" s="120" t="s">
        <v>88</v>
      </c>
      <c r="AT124" s="127" t="s">
        <v>79</v>
      </c>
      <c r="AU124" s="127" t="s">
        <v>80</v>
      </c>
      <c r="AY124" s="120" t="s">
        <v>130</v>
      </c>
      <c r="BK124" s="128">
        <f>BK125+BK146+BK151+BK167+BK177+BK183</f>
        <v>0</v>
      </c>
    </row>
    <row r="125" spans="2:65" s="11" customFormat="1" ht="22.9" customHeight="1">
      <c r="B125" s="119"/>
      <c r="D125" s="120" t="s">
        <v>79</v>
      </c>
      <c r="E125" s="129" t="s">
        <v>1499</v>
      </c>
      <c r="F125" s="129" t="s">
        <v>1500</v>
      </c>
      <c r="I125" s="122"/>
      <c r="J125" s="130">
        <f>BK125</f>
        <v>0</v>
      </c>
      <c r="L125" s="119"/>
      <c r="M125" s="124"/>
      <c r="P125" s="125">
        <f>SUM(P126:P145)</f>
        <v>0</v>
      </c>
      <c r="R125" s="125">
        <f>SUM(R126:R145)</f>
        <v>0</v>
      </c>
      <c r="T125" s="126">
        <f>SUM(T126:T145)</f>
        <v>0</v>
      </c>
      <c r="AR125" s="120" t="s">
        <v>176</v>
      </c>
      <c r="AT125" s="127" t="s">
        <v>79</v>
      </c>
      <c r="AU125" s="127" t="s">
        <v>88</v>
      </c>
      <c r="AY125" s="120" t="s">
        <v>130</v>
      </c>
      <c r="BK125" s="128">
        <f>SUM(BK126:BK145)</f>
        <v>0</v>
      </c>
    </row>
    <row r="126" spans="2:65" s="1" customFormat="1" ht="16.5" customHeight="1">
      <c r="B126" s="31"/>
      <c r="C126" s="131" t="s">
        <v>88</v>
      </c>
      <c r="D126" s="131" t="s">
        <v>132</v>
      </c>
      <c r="E126" s="132" t="s">
        <v>1501</v>
      </c>
      <c r="F126" s="133" t="s">
        <v>1502</v>
      </c>
      <c r="G126" s="134" t="s">
        <v>1503</v>
      </c>
      <c r="H126" s="135">
        <v>1</v>
      </c>
      <c r="I126" s="136"/>
      <c r="J126" s="137">
        <f>ROUND(I126*H126,2)</f>
        <v>0</v>
      </c>
      <c r="K126" s="133" t="s">
        <v>136</v>
      </c>
      <c r="L126" s="31"/>
      <c r="M126" s="138" t="s">
        <v>1</v>
      </c>
      <c r="N126" s="139" t="s">
        <v>45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1504</v>
      </c>
      <c r="AT126" s="142" t="s">
        <v>132</v>
      </c>
      <c r="AU126" s="142" t="s">
        <v>90</v>
      </c>
      <c r="AY126" s="16" t="s">
        <v>130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88</v>
      </c>
      <c r="BK126" s="143">
        <f>ROUND(I126*H126,2)</f>
        <v>0</v>
      </c>
      <c r="BL126" s="16" t="s">
        <v>1504</v>
      </c>
      <c r="BM126" s="142" t="s">
        <v>1505</v>
      </c>
    </row>
    <row r="127" spans="2:65" s="1" customFormat="1" ht="11.25">
      <c r="B127" s="31"/>
      <c r="D127" s="144" t="s">
        <v>139</v>
      </c>
      <c r="F127" s="145" t="s">
        <v>1502</v>
      </c>
      <c r="I127" s="146"/>
      <c r="L127" s="31"/>
      <c r="M127" s="147"/>
      <c r="T127" s="55"/>
      <c r="AT127" s="16" t="s">
        <v>139</v>
      </c>
      <c r="AU127" s="16" t="s">
        <v>90</v>
      </c>
    </row>
    <row r="128" spans="2:65" s="1" customFormat="1" ht="11.25">
      <c r="B128" s="31"/>
      <c r="D128" s="148" t="s">
        <v>141</v>
      </c>
      <c r="F128" s="149" t="s">
        <v>1506</v>
      </c>
      <c r="I128" s="146"/>
      <c r="L128" s="31"/>
      <c r="M128" s="147"/>
      <c r="T128" s="55"/>
      <c r="AT128" s="16" t="s">
        <v>141</v>
      </c>
      <c r="AU128" s="16" t="s">
        <v>90</v>
      </c>
    </row>
    <row r="129" spans="2:65" s="1" customFormat="1" ht="16.5" customHeight="1">
      <c r="B129" s="31"/>
      <c r="C129" s="131" t="s">
        <v>90</v>
      </c>
      <c r="D129" s="131" t="s">
        <v>132</v>
      </c>
      <c r="E129" s="132" t="s">
        <v>1507</v>
      </c>
      <c r="F129" s="133" t="s">
        <v>1508</v>
      </c>
      <c r="G129" s="134" t="s">
        <v>1503</v>
      </c>
      <c r="H129" s="135">
        <v>1</v>
      </c>
      <c r="I129" s="136"/>
      <c r="J129" s="137">
        <f>ROUND(I129*H129,2)</f>
        <v>0</v>
      </c>
      <c r="K129" s="133" t="s">
        <v>136</v>
      </c>
      <c r="L129" s="31"/>
      <c r="M129" s="138" t="s">
        <v>1</v>
      </c>
      <c r="N129" s="139" t="s">
        <v>45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1504</v>
      </c>
      <c r="AT129" s="142" t="s">
        <v>132</v>
      </c>
      <c r="AU129" s="142" t="s">
        <v>90</v>
      </c>
      <c r="AY129" s="16" t="s">
        <v>130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88</v>
      </c>
      <c r="BK129" s="143">
        <f>ROUND(I129*H129,2)</f>
        <v>0</v>
      </c>
      <c r="BL129" s="16" t="s">
        <v>1504</v>
      </c>
      <c r="BM129" s="142" t="s">
        <v>1509</v>
      </c>
    </row>
    <row r="130" spans="2:65" s="1" customFormat="1" ht="11.25">
      <c r="B130" s="31"/>
      <c r="D130" s="144" t="s">
        <v>139</v>
      </c>
      <c r="F130" s="145" t="s">
        <v>1508</v>
      </c>
      <c r="I130" s="146"/>
      <c r="L130" s="31"/>
      <c r="M130" s="147"/>
      <c r="T130" s="55"/>
      <c r="AT130" s="16" t="s">
        <v>139</v>
      </c>
      <c r="AU130" s="16" t="s">
        <v>90</v>
      </c>
    </row>
    <row r="131" spans="2:65" s="1" customFormat="1" ht="11.25">
      <c r="B131" s="31"/>
      <c r="D131" s="148" t="s">
        <v>141</v>
      </c>
      <c r="F131" s="149" t="s">
        <v>1510</v>
      </c>
      <c r="I131" s="146"/>
      <c r="L131" s="31"/>
      <c r="M131" s="147"/>
      <c r="T131" s="55"/>
      <c r="AT131" s="16" t="s">
        <v>141</v>
      </c>
      <c r="AU131" s="16" t="s">
        <v>90</v>
      </c>
    </row>
    <row r="132" spans="2:65" s="1" customFormat="1" ht="16.5" customHeight="1">
      <c r="B132" s="31"/>
      <c r="C132" s="131" t="s">
        <v>159</v>
      </c>
      <c r="D132" s="131" t="s">
        <v>132</v>
      </c>
      <c r="E132" s="132" t="s">
        <v>1511</v>
      </c>
      <c r="F132" s="133" t="s">
        <v>1512</v>
      </c>
      <c r="G132" s="134" t="s">
        <v>1503</v>
      </c>
      <c r="H132" s="135">
        <v>1</v>
      </c>
      <c r="I132" s="136"/>
      <c r="J132" s="137">
        <f>ROUND(I132*H132,2)</f>
        <v>0</v>
      </c>
      <c r="K132" s="133" t="s">
        <v>136</v>
      </c>
      <c r="L132" s="31"/>
      <c r="M132" s="138" t="s">
        <v>1</v>
      </c>
      <c r="N132" s="139" t="s">
        <v>45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137</v>
      </c>
      <c r="AT132" s="142" t="s">
        <v>132</v>
      </c>
      <c r="AU132" s="142" t="s">
        <v>90</v>
      </c>
      <c r="AY132" s="16" t="s">
        <v>130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88</v>
      </c>
      <c r="BK132" s="143">
        <f>ROUND(I132*H132,2)</f>
        <v>0</v>
      </c>
      <c r="BL132" s="16" t="s">
        <v>137</v>
      </c>
      <c r="BM132" s="142" t="s">
        <v>1513</v>
      </c>
    </row>
    <row r="133" spans="2:65" s="1" customFormat="1" ht="11.25">
      <c r="B133" s="31"/>
      <c r="D133" s="144" t="s">
        <v>139</v>
      </c>
      <c r="F133" s="145" t="s">
        <v>1512</v>
      </c>
      <c r="I133" s="146"/>
      <c r="L133" s="31"/>
      <c r="M133" s="147"/>
      <c r="T133" s="55"/>
      <c r="AT133" s="16" t="s">
        <v>139</v>
      </c>
      <c r="AU133" s="16" t="s">
        <v>90</v>
      </c>
    </row>
    <row r="134" spans="2:65" s="1" customFormat="1" ht="11.25">
      <c r="B134" s="31"/>
      <c r="D134" s="148" t="s">
        <v>141</v>
      </c>
      <c r="F134" s="149" t="s">
        <v>1514</v>
      </c>
      <c r="I134" s="146"/>
      <c r="L134" s="31"/>
      <c r="M134" s="147"/>
      <c r="T134" s="55"/>
      <c r="AT134" s="16" t="s">
        <v>141</v>
      </c>
      <c r="AU134" s="16" t="s">
        <v>90</v>
      </c>
    </row>
    <row r="135" spans="2:65" s="13" customFormat="1" ht="11.25">
      <c r="B135" s="156"/>
      <c r="D135" s="144" t="s">
        <v>143</v>
      </c>
      <c r="E135" s="157" t="s">
        <v>1</v>
      </c>
      <c r="F135" s="158" t="s">
        <v>88</v>
      </c>
      <c r="H135" s="159">
        <v>1</v>
      </c>
      <c r="I135" s="160"/>
      <c r="L135" s="156"/>
      <c r="M135" s="161"/>
      <c r="T135" s="162"/>
      <c r="AT135" s="157" t="s">
        <v>143</v>
      </c>
      <c r="AU135" s="157" t="s">
        <v>90</v>
      </c>
      <c r="AV135" s="13" t="s">
        <v>90</v>
      </c>
      <c r="AW135" s="13" t="s">
        <v>36</v>
      </c>
      <c r="AX135" s="13" t="s">
        <v>80</v>
      </c>
      <c r="AY135" s="157" t="s">
        <v>130</v>
      </c>
    </row>
    <row r="136" spans="2:65" s="14" customFormat="1" ht="11.25">
      <c r="B136" s="163"/>
      <c r="D136" s="144" t="s">
        <v>143</v>
      </c>
      <c r="E136" s="164" t="s">
        <v>1</v>
      </c>
      <c r="F136" s="165" t="s">
        <v>152</v>
      </c>
      <c r="H136" s="166">
        <v>1</v>
      </c>
      <c r="I136" s="167"/>
      <c r="L136" s="163"/>
      <c r="M136" s="168"/>
      <c r="T136" s="169"/>
      <c r="AT136" s="164" t="s">
        <v>143</v>
      </c>
      <c r="AU136" s="164" t="s">
        <v>90</v>
      </c>
      <c r="AV136" s="14" t="s">
        <v>137</v>
      </c>
      <c r="AW136" s="14" t="s">
        <v>36</v>
      </c>
      <c r="AX136" s="14" t="s">
        <v>88</v>
      </c>
      <c r="AY136" s="164" t="s">
        <v>130</v>
      </c>
    </row>
    <row r="137" spans="2:65" s="1" customFormat="1" ht="16.5" customHeight="1">
      <c r="B137" s="31"/>
      <c r="C137" s="131" t="s">
        <v>137</v>
      </c>
      <c r="D137" s="131" t="s">
        <v>132</v>
      </c>
      <c r="E137" s="132" t="s">
        <v>1515</v>
      </c>
      <c r="F137" s="133" t="s">
        <v>1516</v>
      </c>
      <c r="G137" s="134" t="s">
        <v>1503</v>
      </c>
      <c r="H137" s="135">
        <v>1</v>
      </c>
      <c r="I137" s="136"/>
      <c r="J137" s="137">
        <f>ROUND(I137*H137,2)</f>
        <v>0</v>
      </c>
      <c r="K137" s="133" t="s">
        <v>136</v>
      </c>
      <c r="L137" s="31"/>
      <c r="M137" s="138" t="s">
        <v>1</v>
      </c>
      <c r="N137" s="139" t="s">
        <v>45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1504</v>
      </c>
      <c r="AT137" s="142" t="s">
        <v>132</v>
      </c>
      <c r="AU137" s="142" t="s">
        <v>90</v>
      </c>
      <c r="AY137" s="16" t="s">
        <v>130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88</v>
      </c>
      <c r="BK137" s="143">
        <f>ROUND(I137*H137,2)</f>
        <v>0</v>
      </c>
      <c r="BL137" s="16" t="s">
        <v>1504</v>
      </c>
      <c r="BM137" s="142" t="s">
        <v>1517</v>
      </c>
    </row>
    <row r="138" spans="2:65" s="1" customFormat="1" ht="11.25">
      <c r="B138" s="31"/>
      <c r="D138" s="144" t="s">
        <v>139</v>
      </c>
      <c r="F138" s="145" t="s">
        <v>1516</v>
      </c>
      <c r="I138" s="146"/>
      <c r="L138" s="31"/>
      <c r="M138" s="147"/>
      <c r="T138" s="55"/>
      <c r="AT138" s="16" t="s">
        <v>139</v>
      </c>
      <c r="AU138" s="16" t="s">
        <v>90</v>
      </c>
    </row>
    <row r="139" spans="2:65" s="1" customFormat="1" ht="11.25">
      <c r="B139" s="31"/>
      <c r="D139" s="148" t="s">
        <v>141</v>
      </c>
      <c r="F139" s="149" t="s">
        <v>1518</v>
      </c>
      <c r="I139" s="146"/>
      <c r="L139" s="31"/>
      <c r="M139" s="147"/>
      <c r="T139" s="55"/>
      <c r="AT139" s="16" t="s">
        <v>141</v>
      </c>
      <c r="AU139" s="16" t="s">
        <v>90</v>
      </c>
    </row>
    <row r="140" spans="2:65" s="1" customFormat="1" ht="16.5" customHeight="1">
      <c r="B140" s="31"/>
      <c r="C140" s="131" t="s">
        <v>176</v>
      </c>
      <c r="D140" s="131" t="s">
        <v>132</v>
      </c>
      <c r="E140" s="132" t="s">
        <v>1519</v>
      </c>
      <c r="F140" s="133" t="s">
        <v>1520</v>
      </c>
      <c r="G140" s="134" t="s">
        <v>1503</v>
      </c>
      <c r="H140" s="135">
        <v>1</v>
      </c>
      <c r="I140" s="136"/>
      <c r="J140" s="137">
        <f>ROUND(I140*H140,2)</f>
        <v>0</v>
      </c>
      <c r="K140" s="133" t="s">
        <v>136</v>
      </c>
      <c r="L140" s="31"/>
      <c r="M140" s="138" t="s">
        <v>1</v>
      </c>
      <c r="N140" s="139" t="s">
        <v>45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1504</v>
      </c>
      <c r="AT140" s="142" t="s">
        <v>132</v>
      </c>
      <c r="AU140" s="142" t="s">
        <v>90</v>
      </c>
      <c r="AY140" s="16" t="s">
        <v>130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88</v>
      </c>
      <c r="BK140" s="143">
        <f>ROUND(I140*H140,2)</f>
        <v>0</v>
      </c>
      <c r="BL140" s="16" t="s">
        <v>1504</v>
      </c>
      <c r="BM140" s="142" t="s">
        <v>1521</v>
      </c>
    </row>
    <row r="141" spans="2:65" s="1" customFormat="1" ht="11.25">
      <c r="B141" s="31"/>
      <c r="D141" s="144" t="s">
        <v>139</v>
      </c>
      <c r="F141" s="145" t="s">
        <v>1520</v>
      </c>
      <c r="I141" s="146"/>
      <c r="L141" s="31"/>
      <c r="M141" s="147"/>
      <c r="T141" s="55"/>
      <c r="AT141" s="16" t="s">
        <v>139</v>
      </c>
      <c r="AU141" s="16" t="s">
        <v>90</v>
      </c>
    </row>
    <row r="142" spans="2:65" s="1" customFormat="1" ht="11.25">
      <c r="B142" s="31"/>
      <c r="D142" s="148" t="s">
        <v>141</v>
      </c>
      <c r="F142" s="149" t="s">
        <v>1522</v>
      </c>
      <c r="I142" s="146"/>
      <c r="L142" s="31"/>
      <c r="M142" s="147"/>
      <c r="T142" s="55"/>
      <c r="AT142" s="16" t="s">
        <v>141</v>
      </c>
      <c r="AU142" s="16" t="s">
        <v>90</v>
      </c>
    </row>
    <row r="143" spans="2:65" s="1" customFormat="1" ht="16.5" customHeight="1">
      <c r="B143" s="31"/>
      <c r="C143" s="131" t="s">
        <v>186</v>
      </c>
      <c r="D143" s="131" t="s">
        <v>132</v>
      </c>
      <c r="E143" s="132" t="s">
        <v>1523</v>
      </c>
      <c r="F143" s="133" t="s">
        <v>1524</v>
      </c>
      <c r="G143" s="134" t="s">
        <v>1503</v>
      </c>
      <c r="H143" s="135">
        <v>1</v>
      </c>
      <c r="I143" s="136"/>
      <c r="J143" s="137">
        <f>ROUND(I143*H143,2)</f>
        <v>0</v>
      </c>
      <c r="K143" s="133" t="s">
        <v>136</v>
      </c>
      <c r="L143" s="31"/>
      <c r="M143" s="138" t="s">
        <v>1</v>
      </c>
      <c r="N143" s="139" t="s">
        <v>45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1504</v>
      </c>
      <c r="AT143" s="142" t="s">
        <v>132</v>
      </c>
      <c r="AU143" s="142" t="s">
        <v>90</v>
      </c>
      <c r="AY143" s="16" t="s">
        <v>130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88</v>
      </c>
      <c r="BK143" s="143">
        <f>ROUND(I143*H143,2)</f>
        <v>0</v>
      </c>
      <c r="BL143" s="16" t="s">
        <v>1504</v>
      </c>
      <c r="BM143" s="142" t="s">
        <v>1525</v>
      </c>
    </row>
    <row r="144" spans="2:65" s="1" customFormat="1" ht="11.25">
      <c r="B144" s="31"/>
      <c r="D144" s="144" t="s">
        <v>139</v>
      </c>
      <c r="F144" s="145" t="s">
        <v>1524</v>
      </c>
      <c r="I144" s="146"/>
      <c r="L144" s="31"/>
      <c r="M144" s="147"/>
      <c r="T144" s="55"/>
      <c r="AT144" s="16" t="s">
        <v>139</v>
      </c>
      <c r="AU144" s="16" t="s">
        <v>90</v>
      </c>
    </row>
    <row r="145" spans="2:65" s="1" customFormat="1" ht="11.25">
      <c r="B145" s="31"/>
      <c r="D145" s="148" t="s">
        <v>141</v>
      </c>
      <c r="F145" s="149" t="s">
        <v>1526</v>
      </c>
      <c r="I145" s="146"/>
      <c r="L145" s="31"/>
      <c r="M145" s="147"/>
      <c r="T145" s="55"/>
      <c r="AT145" s="16" t="s">
        <v>141</v>
      </c>
      <c r="AU145" s="16" t="s">
        <v>90</v>
      </c>
    </row>
    <row r="146" spans="2:65" s="11" customFormat="1" ht="22.9" customHeight="1">
      <c r="B146" s="119"/>
      <c r="D146" s="120" t="s">
        <v>79</v>
      </c>
      <c r="E146" s="129" t="s">
        <v>1527</v>
      </c>
      <c r="F146" s="129" t="s">
        <v>1528</v>
      </c>
      <c r="I146" s="122"/>
      <c r="J146" s="130">
        <f>BK146</f>
        <v>0</v>
      </c>
      <c r="L146" s="119"/>
      <c r="M146" s="124"/>
      <c r="P146" s="125">
        <f>SUM(P147:P150)</f>
        <v>0</v>
      </c>
      <c r="R146" s="125">
        <f>SUM(R147:R150)</f>
        <v>0</v>
      </c>
      <c r="T146" s="126">
        <f>SUM(T147:T150)</f>
        <v>0</v>
      </c>
      <c r="AR146" s="120" t="s">
        <v>176</v>
      </c>
      <c r="AT146" s="127" t="s">
        <v>79</v>
      </c>
      <c r="AU146" s="127" t="s">
        <v>88</v>
      </c>
      <c r="AY146" s="120" t="s">
        <v>130</v>
      </c>
      <c r="BK146" s="128">
        <f>SUM(BK147:BK150)</f>
        <v>0</v>
      </c>
    </row>
    <row r="147" spans="2:65" s="1" customFormat="1" ht="16.5" customHeight="1">
      <c r="B147" s="31"/>
      <c r="C147" s="131" t="s">
        <v>194</v>
      </c>
      <c r="D147" s="131" t="s">
        <v>132</v>
      </c>
      <c r="E147" s="132" t="s">
        <v>1529</v>
      </c>
      <c r="F147" s="133" t="s">
        <v>1530</v>
      </c>
      <c r="G147" s="134" t="s">
        <v>1503</v>
      </c>
      <c r="H147" s="135">
        <v>1</v>
      </c>
      <c r="I147" s="136"/>
      <c r="J147" s="137">
        <f>ROUND(I147*H147,2)</f>
        <v>0</v>
      </c>
      <c r="K147" s="133" t="s">
        <v>136</v>
      </c>
      <c r="L147" s="31"/>
      <c r="M147" s="138" t="s">
        <v>1</v>
      </c>
      <c r="N147" s="139" t="s">
        <v>45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1504</v>
      </c>
      <c r="AT147" s="142" t="s">
        <v>132</v>
      </c>
      <c r="AU147" s="142" t="s">
        <v>90</v>
      </c>
      <c r="AY147" s="16" t="s">
        <v>130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88</v>
      </c>
      <c r="BK147" s="143">
        <f>ROUND(I147*H147,2)</f>
        <v>0</v>
      </c>
      <c r="BL147" s="16" t="s">
        <v>1504</v>
      </c>
      <c r="BM147" s="142" t="s">
        <v>1531</v>
      </c>
    </row>
    <row r="148" spans="2:65" s="1" customFormat="1" ht="11.25">
      <c r="B148" s="31"/>
      <c r="D148" s="144" t="s">
        <v>139</v>
      </c>
      <c r="F148" s="145" t="s">
        <v>1530</v>
      </c>
      <c r="I148" s="146"/>
      <c r="L148" s="31"/>
      <c r="M148" s="147"/>
      <c r="T148" s="55"/>
      <c r="AT148" s="16" t="s">
        <v>139</v>
      </c>
      <c r="AU148" s="16" t="s">
        <v>90</v>
      </c>
    </row>
    <row r="149" spans="2:65" s="1" customFormat="1" ht="11.25">
      <c r="B149" s="31"/>
      <c r="D149" s="148" t="s">
        <v>141</v>
      </c>
      <c r="F149" s="149" t="s">
        <v>1532</v>
      </c>
      <c r="I149" s="146"/>
      <c r="L149" s="31"/>
      <c r="M149" s="147"/>
      <c r="T149" s="55"/>
      <c r="AT149" s="16" t="s">
        <v>141</v>
      </c>
      <c r="AU149" s="16" t="s">
        <v>90</v>
      </c>
    </row>
    <row r="150" spans="2:65" s="1" customFormat="1" ht="29.25">
      <c r="B150" s="31"/>
      <c r="D150" s="144" t="s">
        <v>579</v>
      </c>
      <c r="F150" s="180" t="s">
        <v>1533</v>
      </c>
      <c r="I150" s="146"/>
      <c r="L150" s="31"/>
      <c r="M150" s="147"/>
      <c r="T150" s="55"/>
      <c r="AT150" s="16" t="s">
        <v>579</v>
      </c>
      <c r="AU150" s="16" t="s">
        <v>90</v>
      </c>
    </row>
    <row r="151" spans="2:65" s="11" customFormat="1" ht="22.9" customHeight="1">
      <c r="B151" s="119"/>
      <c r="D151" s="120" t="s">
        <v>79</v>
      </c>
      <c r="E151" s="129" t="s">
        <v>1534</v>
      </c>
      <c r="F151" s="129" t="s">
        <v>1535</v>
      </c>
      <c r="I151" s="122"/>
      <c r="J151" s="130">
        <f>BK151</f>
        <v>0</v>
      </c>
      <c r="L151" s="119"/>
      <c r="M151" s="124"/>
      <c r="P151" s="125">
        <f>SUM(P152:P166)</f>
        <v>0</v>
      </c>
      <c r="R151" s="125">
        <f>SUM(R152:R166)</f>
        <v>0</v>
      </c>
      <c r="T151" s="126">
        <f>SUM(T152:T166)</f>
        <v>0</v>
      </c>
      <c r="AR151" s="120" t="s">
        <v>176</v>
      </c>
      <c r="AT151" s="127" t="s">
        <v>79</v>
      </c>
      <c r="AU151" s="127" t="s">
        <v>88</v>
      </c>
      <c r="AY151" s="120" t="s">
        <v>130</v>
      </c>
      <c r="BK151" s="128">
        <f>SUM(BK152:BK166)</f>
        <v>0</v>
      </c>
    </row>
    <row r="152" spans="2:65" s="1" customFormat="1" ht="16.5" customHeight="1">
      <c r="B152" s="31"/>
      <c r="C152" s="131" t="s">
        <v>205</v>
      </c>
      <c r="D152" s="131" t="s">
        <v>132</v>
      </c>
      <c r="E152" s="132" t="s">
        <v>1536</v>
      </c>
      <c r="F152" s="133" t="s">
        <v>1535</v>
      </c>
      <c r="G152" s="134" t="s">
        <v>1503</v>
      </c>
      <c r="H152" s="135">
        <v>1</v>
      </c>
      <c r="I152" s="136"/>
      <c r="J152" s="137">
        <f>ROUND(I152*H152,2)</f>
        <v>0</v>
      </c>
      <c r="K152" s="133" t="s">
        <v>136</v>
      </c>
      <c r="L152" s="31"/>
      <c r="M152" s="138" t="s">
        <v>1</v>
      </c>
      <c r="N152" s="139" t="s">
        <v>45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1504</v>
      </c>
      <c r="AT152" s="142" t="s">
        <v>132</v>
      </c>
      <c r="AU152" s="142" t="s">
        <v>90</v>
      </c>
      <c r="AY152" s="16" t="s">
        <v>130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88</v>
      </c>
      <c r="BK152" s="143">
        <f>ROUND(I152*H152,2)</f>
        <v>0</v>
      </c>
      <c r="BL152" s="16" t="s">
        <v>1504</v>
      </c>
      <c r="BM152" s="142" t="s">
        <v>1537</v>
      </c>
    </row>
    <row r="153" spans="2:65" s="1" customFormat="1" ht="11.25">
      <c r="B153" s="31"/>
      <c r="D153" s="144" t="s">
        <v>139</v>
      </c>
      <c r="F153" s="145" t="s">
        <v>1535</v>
      </c>
      <c r="I153" s="146"/>
      <c r="L153" s="31"/>
      <c r="M153" s="147"/>
      <c r="T153" s="55"/>
      <c r="AT153" s="16" t="s">
        <v>139</v>
      </c>
      <c r="AU153" s="16" t="s">
        <v>90</v>
      </c>
    </row>
    <row r="154" spans="2:65" s="1" customFormat="1" ht="11.25">
      <c r="B154" s="31"/>
      <c r="D154" s="148" t="s">
        <v>141</v>
      </c>
      <c r="F154" s="149" t="s">
        <v>1538</v>
      </c>
      <c r="I154" s="146"/>
      <c r="L154" s="31"/>
      <c r="M154" s="147"/>
      <c r="T154" s="55"/>
      <c r="AT154" s="16" t="s">
        <v>141</v>
      </c>
      <c r="AU154" s="16" t="s">
        <v>90</v>
      </c>
    </row>
    <row r="155" spans="2:65" s="1" customFormat="1" ht="16.5" customHeight="1">
      <c r="B155" s="31"/>
      <c r="C155" s="131" t="s">
        <v>212</v>
      </c>
      <c r="D155" s="131" t="s">
        <v>132</v>
      </c>
      <c r="E155" s="132" t="s">
        <v>1539</v>
      </c>
      <c r="F155" s="133" t="s">
        <v>1540</v>
      </c>
      <c r="G155" s="134" t="s">
        <v>1503</v>
      </c>
      <c r="H155" s="135">
        <v>1</v>
      </c>
      <c r="I155" s="136"/>
      <c r="J155" s="137">
        <f>ROUND(I155*H155,2)</f>
        <v>0</v>
      </c>
      <c r="K155" s="133" t="s">
        <v>136</v>
      </c>
      <c r="L155" s="31"/>
      <c r="M155" s="138" t="s">
        <v>1</v>
      </c>
      <c r="N155" s="139" t="s">
        <v>45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1504</v>
      </c>
      <c r="AT155" s="142" t="s">
        <v>132</v>
      </c>
      <c r="AU155" s="142" t="s">
        <v>90</v>
      </c>
      <c r="AY155" s="16" t="s">
        <v>130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88</v>
      </c>
      <c r="BK155" s="143">
        <f>ROUND(I155*H155,2)</f>
        <v>0</v>
      </c>
      <c r="BL155" s="16" t="s">
        <v>1504</v>
      </c>
      <c r="BM155" s="142" t="s">
        <v>1541</v>
      </c>
    </row>
    <row r="156" spans="2:65" s="1" customFormat="1" ht="11.25">
      <c r="B156" s="31"/>
      <c r="D156" s="144" t="s">
        <v>139</v>
      </c>
      <c r="F156" s="145" t="s">
        <v>1540</v>
      </c>
      <c r="I156" s="146"/>
      <c r="L156" s="31"/>
      <c r="M156" s="147"/>
      <c r="T156" s="55"/>
      <c r="AT156" s="16" t="s">
        <v>139</v>
      </c>
      <c r="AU156" s="16" t="s">
        <v>90</v>
      </c>
    </row>
    <row r="157" spans="2:65" s="1" customFormat="1" ht="11.25">
      <c r="B157" s="31"/>
      <c r="D157" s="148" t="s">
        <v>141</v>
      </c>
      <c r="F157" s="149" t="s">
        <v>1542</v>
      </c>
      <c r="I157" s="146"/>
      <c r="L157" s="31"/>
      <c r="M157" s="147"/>
      <c r="T157" s="55"/>
      <c r="AT157" s="16" t="s">
        <v>141</v>
      </c>
      <c r="AU157" s="16" t="s">
        <v>90</v>
      </c>
    </row>
    <row r="158" spans="2:65" s="1" customFormat="1" ht="16.5" customHeight="1">
      <c r="B158" s="31"/>
      <c r="C158" s="131" t="s">
        <v>220</v>
      </c>
      <c r="D158" s="131" t="s">
        <v>132</v>
      </c>
      <c r="E158" s="132" t="s">
        <v>1543</v>
      </c>
      <c r="F158" s="133" t="s">
        <v>1544</v>
      </c>
      <c r="G158" s="134" t="s">
        <v>1503</v>
      </c>
      <c r="H158" s="135">
        <v>1</v>
      </c>
      <c r="I158" s="136"/>
      <c r="J158" s="137">
        <f>ROUND(I158*H158,2)</f>
        <v>0</v>
      </c>
      <c r="K158" s="133" t="s">
        <v>136</v>
      </c>
      <c r="L158" s="31"/>
      <c r="M158" s="138" t="s">
        <v>1</v>
      </c>
      <c r="N158" s="139" t="s">
        <v>45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1504</v>
      </c>
      <c r="AT158" s="142" t="s">
        <v>132</v>
      </c>
      <c r="AU158" s="142" t="s">
        <v>90</v>
      </c>
      <c r="AY158" s="16" t="s">
        <v>130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88</v>
      </c>
      <c r="BK158" s="143">
        <f>ROUND(I158*H158,2)</f>
        <v>0</v>
      </c>
      <c r="BL158" s="16" t="s">
        <v>1504</v>
      </c>
      <c r="BM158" s="142" t="s">
        <v>1545</v>
      </c>
    </row>
    <row r="159" spans="2:65" s="1" customFormat="1" ht="11.25">
      <c r="B159" s="31"/>
      <c r="D159" s="144" t="s">
        <v>139</v>
      </c>
      <c r="F159" s="145" t="s">
        <v>1544</v>
      </c>
      <c r="I159" s="146"/>
      <c r="L159" s="31"/>
      <c r="M159" s="147"/>
      <c r="T159" s="55"/>
      <c r="AT159" s="16" t="s">
        <v>139</v>
      </c>
      <c r="AU159" s="16" t="s">
        <v>90</v>
      </c>
    </row>
    <row r="160" spans="2:65" s="1" customFormat="1" ht="11.25">
      <c r="B160" s="31"/>
      <c r="D160" s="148" t="s">
        <v>141</v>
      </c>
      <c r="F160" s="149" t="s">
        <v>1546</v>
      </c>
      <c r="I160" s="146"/>
      <c r="L160" s="31"/>
      <c r="M160" s="147"/>
      <c r="T160" s="55"/>
      <c r="AT160" s="16" t="s">
        <v>141</v>
      </c>
      <c r="AU160" s="16" t="s">
        <v>90</v>
      </c>
    </row>
    <row r="161" spans="2:65" s="1" customFormat="1" ht="16.5" customHeight="1">
      <c r="B161" s="31"/>
      <c r="C161" s="131" t="s">
        <v>226</v>
      </c>
      <c r="D161" s="131" t="s">
        <v>132</v>
      </c>
      <c r="E161" s="132" t="s">
        <v>1547</v>
      </c>
      <c r="F161" s="133" t="s">
        <v>1548</v>
      </c>
      <c r="G161" s="134" t="s">
        <v>1503</v>
      </c>
      <c r="H161" s="135">
        <v>1</v>
      </c>
      <c r="I161" s="136"/>
      <c r="J161" s="137">
        <f>ROUND(I161*H161,2)</f>
        <v>0</v>
      </c>
      <c r="K161" s="133" t="s">
        <v>136</v>
      </c>
      <c r="L161" s="31"/>
      <c r="M161" s="138" t="s">
        <v>1</v>
      </c>
      <c r="N161" s="139" t="s">
        <v>45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137</v>
      </c>
      <c r="AT161" s="142" t="s">
        <v>132</v>
      </c>
      <c r="AU161" s="142" t="s">
        <v>90</v>
      </c>
      <c r="AY161" s="16" t="s">
        <v>130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88</v>
      </c>
      <c r="BK161" s="143">
        <f>ROUND(I161*H161,2)</f>
        <v>0</v>
      </c>
      <c r="BL161" s="16" t="s">
        <v>137</v>
      </c>
      <c r="BM161" s="142" t="s">
        <v>1549</v>
      </c>
    </row>
    <row r="162" spans="2:65" s="1" customFormat="1" ht="11.25">
      <c r="B162" s="31"/>
      <c r="D162" s="144" t="s">
        <v>139</v>
      </c>
      <c r="F162" s="145" t="s">
        <v>1548</v>
      </c>
      <c r="I162" s="146"/>
      <c r="L162" s="31"/>
      <c r="M162" s="147"/>
      <c r="T162" s="55"/>
      <c r="AT162" s="16" t="s">
        <v>139</v>
      </c>
      <c r="AU162" s="16" t="s">
        <v>90</v>
      </c>
    </row>
    <row r="163" spans="2:65" s="1" customFormat="1" ht="11.25">
      <c r="B163" s="31"/>
      <c r="D163" s="148" t="s">
        <v>141</v>
      </c>
      <c r="F163" s="149" t="s">
        <v>1550</v>
      </c>
      <c r="I163" s="146"/>
      <c r="L163" s="31"/>
      <c r="M163" s="147"/>
      <c r="T163" s="55"/>
      <c r="AT163" s="16" t="s">
        <v>141</v>
      </c>
      <c r="AU163" s="16" t="s">
        <v>90</v>
      </c>
    </row>
    <row r="164" spans="2:65" s="1" customFormat="1" ht="16.5" customHeight="1">
      <c r="B164" s="31"/>
      <c r="C164" s="131" t="s">
        <v>8</v>
      </c>
      <c r="D164" s="131" t="s">
        <v>132</v>
      </c>
      <c r="E164" s="132" t="s">
        <v>1551</v>
      </c>
      <c r="F164" s="133" t="s">
        <v>1552</v>
      </c>
      <c r="G164" s="134" t="s">
        <v>1503</v>
      </c>
      <c r="H164" s="135">
        <v>1</v>
      </c>
      <c r="I164" s="136"/>
      <c r="J164" s="137">
        <f>ROUND(I164*H164,2)</f>
        <v>0</v>
      </c>
      <c r="K164" s="133" t="s">
        <v>136</v>
      </c>
      <c r="L164" s="31"/>
      <c r="M164" s="138" t="s">
        <v>1</v>
      </c>
      <c r="N164" s="139" t="s">
        <v>45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1504</v>
      </c>
      <c r="AT164" s="142" t="s">
        <v>132</v>
      </c>
      <c r="AU164" s="142" t="s">
        <v>90</v>
      </c>
      <c r="AY164" s="16" t="s">
        <v>130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88</v>
      </c>
      <c r="BK164" s="143">
        <f>ROUND(I164*H164,2)</f>
        <v>0</v>
      </c>
      <c r="BL164" s="16" t="s">
        <v>1504</v>
      </c>
      <c r="BM164" s="142" t="s">
        <v>1553</v>
      </c>
    </row>
    <row r="165" spans="2:65" s="1" customFormat="1" ht="11.25">
      <c r="B165" s="31"/>
      <c r="D165" s="144" t="s">
        <v>139</v>
      </c>
      <c r="F165" s="145" t="s">
        <v>1552</v>
      </c>
      <c r="I165" s="146"/>
      <c r="L165" s="31"/>
      <c r="M165" s="147"/>
      <c r="T165" s="55"/>
      <c r="AT165" s="16" t="s">
        <v>139</v>
      </c>
      <c r="AU165" s="16" t="s">
        <v>90</v>
      </c>
    </row>
    <row r="166" spans="2:65" s="1" customFormat="1" ht="11.25">
      <c r="B166" s="31"/>
      <c r="D166" s="148" t="s">
        <v>141</v>
      </c>
      <c r="F166" s="149" t="s">
        <v>1554</v>
      </c>
      <c r="I166" s="146"/>
      <c r="L166" s="31"/>
      <c r="M166" s="147"/>
      <c r="T166" s="55"/>
      <c r="AT166" s="16" t="s">
        <v>141</v>
      </c>
      <c r="AU166" s="16" t="s">
        <v>90</v>
      </c>
    </row>
    <row r="167" spans="2:65" s="11" customFormat="1" ht="22.9" customHeight="1">
      <c r="B167" s="119"/>
      <c r="D167" s="120" t="s">
        <v>79</v>
      </c>
      <c r="E167" s="129" t="s">
        <v>1555</v>
      </c>
      <c r="F167" s="129" t="s">
        <v>1556</v>
      </c>
      <c r="I167" s="122"/>
      <c r="J167" s="130">
        <f>BK167</f>
        <v>0</v>
      </c>
      <c r="L167" s="119"/>
      <c r="M167" s="124"/>
      <c r="P167" s="125">
        <f>SUM(P168:P176)</f>
        <v>0</v>
      </c>
      <c r="R167" s="125">
        <f>SUM(R168:R176)</f>
        <v>0</v>
      </c>
      <c r="T167" s="126">
        <f>SUM(T168:T176)</f>
        <v>0</v>
      </c>
      <c r="AR167" s="120" t="s">
        <v>176</v>
      </c>
      <c r="AT167" s="127" t="s">
        <v>79</v>
      </c>
      <c r="AU167" s="127" t="s">
        <v>88</v>
      </c>
      <c r="AY167" s="120" t="s">
        <v>130</v>
      </c>
      <c r="BK167" s="128">
        <f>SUM(BK168:BK176)</f>
        <v>0</v>
      </c>
    </row>
    <row r="168" spans="2:65" s="1" customFormat="1" ht="16.5" customHeight="1">
      <c r="B168" s="31"/>
      <c r="C168" s="131" t="s">
        <v>238</v>
      </c>
      <c r="D168" s="131" t="s">
        <v>132</v>
      </c>
      <c r="E168" s="132" t="s">
        <v>1557</v>
      </c>
      <c r="F168" s="133" t="s">
        <v>1558</v>
      </c>
      <c r="G168" s="134" t="s">
        <v>1503</v>
      </c>
      <c r="H168" s="135">
        <v>1</v>
      </c>
      <c r="I168" s="136"/>
      <c r="J168" s="137">
        <f>ROUND(I168*H168,2)</f>
        <v>0</v>
      </c>
      <c r="K168" s="133" t="s">
        <v>136</v>
      </c>
      <c r="L168" s="31"/>
      <c r="M168" s="138" t="s">
        <v>1</v>
      </c>
      <c r="N168" s="139" t="s">
        <v>45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1504</v>
      </c>
      <c r="AT168" s="142" t="s">
        <v>132</v>
      </c>
      <c r="AU168" s="142" t="s">
        <v>90</v>
      </c>
      <c r="AY168" s="16" t="s">
        <v>130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88</v>
      </c>
      <c r="BK168" s="143">
        <f>ROUND(I168*H168,2)</f>
        <v>0</v>
      </c>
      <c r="BL168" s="16" t="s">
        <v>1504</v>
      </c>
      <c r="BM168" s="142" t="s">
        <v>1559</v>
      </c>
    </row>
    <row r="169" spans="2:65" s="1" customFormat="1" ht="11.25">
      <c r="B169" s="31"/>
      <c r="D169" s="144" t="s">
        <v>139</v>
      </c>
      <c r="F169" s="145" t="s">
        <v>1558</v>
      </c>
      <c r="I169" s="146"/>
      <c r="L169" s="31"/>
      <c r="M169" s="147"/>
      <c r="T169" s="55"/>
      <c r="AT169" s="16" t="s">
        <v>139</v>
      </c>
      <c r="AU169" s="16" t="s">
        <v>90</v>
      </c>
    </row>
    <row r="170" spans="2:65" s="1" customFormat="1" ht="11.25">
      <c r="B170" s="31"/>
      <c r="D170" s="148" t="s">
        <v>141</v>
      </c>
      <c r="F170" s="149" t="s">
        <v>1560</v>
      </c>
      <c r="I170" s="146"/>
      <c r="L170" s="31"/>
      <c r="M170" s="147"/>
      <c r="T170" s="55"/>
      <c r="AT170" s="16" t="s">
        <v>141</v>
      </c>
      <c r="AU170" s="16" t="s">
        <v>90</v>
      </c>
    </row>
    <row r="171" spans="2:65" s="1" customFormat="1" ht="16.5" customHeight="1">
      <c r="B171" s="31"/>
      <c r="C171" s="131" t="s">
        <v>248</v>
      </c>
      <c r="D171" s="131" t="s">
        <v>132</v>
      </c>
      <c r="E171" s="132" t="s">
        <v>1561</v>
      </c>
      <c r="F171" s="133" t="s">
        <v>1562</v>
      </c>
      <c r="G171" s="134" t="s">
        <v>1503</v>
      </c>
      <c r="H171" s="135">
        <v>1</v>
      </c>
      <c r="I171" s="136"/>
      <c r="J171" s="137">
        <f>ROUND(I171*H171,2)</f>
        <v>0</v>
      </c>
      <c r="K171" s="133" t="s">
        <v>136</v>
      </c>
      <c r="L171" s="31"/>
      <c r="M171" s="138" t="s">
        <v>1</v>
      </c>
      <c r="N171" s="139" t="s">
        <v>45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1504</v>
      </c>
      <c r="AT171" s="142" t="s">
        <v>132</v>
      </c>
      <c r="AU171" s="142" t="s">
        <v>90</v>
      </c>
      <c r="AY171" s="16" t="s">
        <v>130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88</v>
      </c>
      <c r="BK171" s="143">
        <f>ROUND(I171*H171,2)</f>
        <v>0</v>
      </c>
      <c r="BL171" s="16" t="s">
        <v>1504</v>
      </c>
      <c r="BM171" s="142" t="s">
        <v>1563</v>
      </c>
    </row>
    <row r="172" spans="2:65" s="1" customFormat="1" ht="11.25">
      <c r="B172" s="31"/>
      <c r="D172" s="144" t="s">
        <v>139</v>
      </c>
      <c r="F172" s="145" t="s">
        <v>1562</v>
      </c>
      <c r="I172" s="146"/>
      <c r="L172" s="31"/>
      <c r="M172" s="147"/>
      <c r="T172" s="55"/>
      <c r="AT172" s="16" t="s">
        <v>139</v>
      </c>
      <c r="AU172" s="16" t="s">
        <v>90</v>
      </c>
    </row>
    <row r="173" spans="2:65" s="1" customFormat="1" ht="11.25">
      <c r="B173" s="31"/>
      <c r="D173" s="148" t="s">
        <v>141</v>
      </c>
      <c r="F173" s="149" t="s">
        <v>1564</v>
      </c>
      <c r="I173" s="146"/>
      <c r="L173" s="31"/>
      <c r="M173" s="147"/>
      <c r="T173" s="55"/>
      <c r="AT173" s="16" t="s">
        <v>141</v>
      </c>
      <c r="AU173" s="16" t="s">
        <v>90</v>
      </c>
    </row>
    <row r="174" spans="2:65" s="1" customFormat="1" ht="19.5">
      <c r="B174" s="31"/>
      <c r="D174" s="144" t="s">
        <v>579</v>
      </c>
      <c r="F174" s="180" t="s">
        <v>1565</v>
      </c>
      <c r="I174" s="146"/>
      <c r="L174" s="31"/>
      <c r="M174" s="147"/>
      <c r="T174" s="55"/>
      <c r="AT174" s="16" t="s">
        <v>579</v>
      </c>
      <c r="AU174" s="16" t="s">
        <v>90</v>
      </c>
    </row>
    <row r="175" spans="2:65" s="1" customFormat="1" ht="16.5" customHeight="1">
      <c r="B175" s="31"/>
      <c r="C175" s="131" t="s">
        <v>254</v>
      </c>
      <c r="D175" s="131" t="s">
        <v>132</v>
      </c>
      <c r="E175" s="132" t="s">
        <v>1566</v>
      </c>
      <c r="F175" s="133" t="s">
        <v>1567</v>
      </c>
      <c r="G175" s="134" t="s">
        <v>1503</v>
      </c>
      <c r="H175" s="135">
        <v>1</v>
      </c>
      <c r="I175" s="136"/>
      <c r="J175" s="137">
        <f>ROUND(I175*H175,2)</f>
        <v>0</v>
      </c>
      <c r="K175" s="133" t="s">
        <v>1</v>
      </c>
      <c r="L175" s="31"/>
      <c r="M175" s="138" t="s">
        <v>1</v>
      </c>
      <c r="N175" s="139" t="s">
        <v>45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137</v>
      </c>
      <c r="AT175" s="142" t="s">
        <v>132</v>
      </c>
      <c r="AU175" s="142" t="s">
        <v>90</v>
      </c>
      <c r="AY175" s="16" t="s">
        <v>130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88</v>
      </c>
      <c r="BK175" s="143">
        <f>ROUND(I175*H175,2)</f>
        <v>0</v>
      </c>
      <c r="BL175" s="16" t="s">
        <v>137</v>
      </c>
      <c r="BM175" s="142" t="s">
        <v>1568</v>
      </c>
    </row>
    <row r="176" spans="2:65" s="1" customFormat="1" ht="11.25">
      <c r="B176" s="31"/>
      <c r="D176" s="144" t="s">
        <v>139</v>
      </c>
      <c r="F176" s="145" t="s">
        <v>1567</v>
      </c>
      <c r="I176" s="146"/>
      <c r="L176" s="31"/>
      <c r="M176" s="147"/>
      <c r="T176" s="55"/>
      <c r="AT176" s="16" t="s">
        <v>139</v>
      </c>
      <c r="AU176" s="16" t="s">
        <v>90</v>
      </c>
    </row>
    <row r="177" spans="2:65" s="11" customFormat="1" ht="22.9" customHeight="1">
      <c r="B177" s="119"/>
      <c r="D177" s="120" t="s">
        <v>79</v>
      </c>
      <c r="E177" s="129" t="s">
        <v>1569</v>
      </c>
      <c r="F177" s="129" t="s">
        <v>1570</v>
      </c>
      <c r="I177" s="122"/>
      <c r="J177" s="130">
        <f>BK177</f>
        <v>0</v>
      </c>
      <c r="L177" s="119"/>
      <c r="M177" s="124"/>
      <c r="P177" s="125">
        <f>SUM(P178:P182)</f>
        <v>0</v>
      </c>
      <c r="R177" s="125">
        <f>SUM(R178:R182)</f>
        <v>0</v>
      </c>
      <c r="T177" s="126">
        <f>SUM(T178:T182)</f>
        <v>0</v>
      </c>
      <c r="AR177" s="120" t="s">
        <v>176</v>
      </c>
      <c r="AT177" s="127" t="s">
        <v>79</v>
      </c>
      <c r="AU177" s="127" t="s">
        <v>88</v>
      </c>
      <c r="AY177" s="120" t="s">
        <v>130</v>
      </c>
      <c r="BK177" s="128">
        <f>SUM(BK178:BK182)</f>
        <v>0</v>
      </c>
    </row>
    <row r="178" spans="2:65" s="1" customFormat="1" ht="16.5" customHeight="1">
      <c r="B178" s="31"/>
      <c r="C178" s="131" t="s">
        <v>263</v>
      </c>
      <c r="D178" s="131" t="s">
        <v>132</v>
      </c>
      <c r="E178" s="132" t="s">
        <v>1571</v>
      </c>
      <c r="F178" s="133" t="s">
        <v>1572</v>
      </c>
      <c r="G178" s="134" t="s">
        <v>135</v>
      </c>
      <c r="H178" s="135">
        <v>146250</v>
      </c>
      <c r="I178" s="136"/>
      <c r="J178" s="137">
        <f>ROUND(I178*H178,2)</f>
        <v>0</v>
      </c>
      <c r="K178" s="133" t="s">
        <v>1</v>
      </c>
      <c r="L178" s="31"/>
      <c r="M178" s="138" t="s">
        <v>1</v>
      </c>
      <c r="N178" s="139" t="s">
        <v>45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137</v>
      </c>
      <c r="AT178" s="142" t="s">
        <v>132</v>
      </c>
      <c r="AU178" s="142" t="s">
        <v>90</v>
      </c>
      <c r="AY178" s="16" t="s">
        <v>130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88</v>
      </c>
      <c r="BK178" s="143">
        <f>ROUND(I178*H178,2)</f>
        <v>0</v>
      </c>
      <c r="BL178" s="16" t="s">
        <v>137</v>
      </c>
      <c r="BM178" s="142" t="s">
        <v>1573</v>
      </c>
    </row>
    <row r="179" spans="2:65" s="1" customFormat="1" ht="11.25">
      <c r="B179" s="31"/>
      <c r="D179" s="144" t="s">
        <v>139</v>
      </c>
      <c r="F179" s="145" t="s">
        <v>1572</v>
      </c>
      <c r="I179" s="146"/>
      <c r="L179" s="31"/>
      <c r="M179" s="147"/>
      <c r="T179" s="55"/>
      <c r="AT179" s="16" t="s">
        <v>139</v>
      </c>
      <c r="AU179" s="16" t="s">
        <v>90</v>
      </c>
    </row>
    <row r="180" spans="2:65" s="1" customFormat="1" ht="19.5">
      <c r="B180" s="31"/>
      <c r="D180" s="144" t="s">
        <v>579</v>
      </c>
      <c r="F180" s="180" t="s">
        <v>1574</v>
      </c>
      <c r="I180" s="146"/>
      <c r="L180" s="31"/>
      <c r="M180" s="147"/>
      <c r="T180" s="55"/>
      <c r="AT180" s="16" t="s">
        <v>579</v>
      </c>
      <c r="AU180" s="16" t="s">
        <v>90</v>
      </c>
    </row>
    <row r="181" spans="2:65" s="12" customFormat="1" ht="11.25">
      <c r="B181" s="150"/>
      <c r="D181" s="144" t="s">
        <v>143</v>
      </c>
      <c r="E181" s="151" t="s">
        <v>1</v>
      </c>
      <c r="F181" s="152" t="s">
        <v>1575</v>
      </c>
      <c r="H181" s="151" t="s">
        <v>1</v>
      </c>
      <c r="I181" s="153"/>
      <c r="L181" s="150"/>
      <c r="M181" s="154"/>
      <c r="T181" s="155"/>
      <c r="AT181" s="151" t="s">
        <v>143</v>
      </c>
      <c r="AU181" s="151" t="s">
        <v>90</v>
      </c>
      <c r="AV181" s="12" t="s">
        <v>88</v>
      </c>
      <c r="AW181" s="12" t="s">
        <v>36</v>
      </c>
      <c r="AX181" s="12" t="s">
        <v>80</v>
      </c>
      <c r="AY181" s="151" t="s">
        <v>130</v>
      </c>
    </row>
    <row r="182" spans="2:65" s="13" customFormat="1" ht="11.25">
      <c r="B182" s="156"/>
      <c r="D182" s="144" t="s">
        <v>143</v>
      </c>
      <c r="E182" s="157" t="s">
        <v>1</v>
      </c>
      <c r="F182" s="158" t="s">
        <v>1576</v>
      </c>
      <c r="H182" s="159">
        <v>146250</v>
      </c>
      <c r="I182" s="160"/>
      <c r="L182" s="156"/>
      <c r="M182" s="161"/>
      <c r="T182" s="162"/>
      <c r="AT182" s="157" t="s">
        <v>143</v>
      </c>
      <c r="AU182" s="157" t="s">
        <v>90</v>
      </c>
      <c r="AV182" s="13" t="s">
        <v>90</v>
      </c>
      <c r="AW182" s="13" t="s">
        <v>36</v>
      </c>
      <c r="AX182" s="13" t="s">
        <v>88</v>
      </c>
      <c r="AY182" s="157" t="s">
        <v>130</v>
      </c>
    </row>
    <row r="183" spans="2:65" s="11" customFormat="1" ht="22.9" customHeight="1">
      <c r="B183" s="119"/>
      <c r="D183" s="120" t="s">
        <v>79</v>
      </c>
      <c r="E183" s="129" t="s">
        <v>1577</v>
      </c>
      <c r="F183" s="129" t="s">
        <v>1578</v>
      </c>
      <c r="I183" s="122"/>
      <c r="J183" s="130">
        <f>BK183</f>
        <v>0</v>
      </c>
      <c r="L183" s="119"/>
      <c r="M183" s="124"/>
      <c r="P183" s="125">
        <f>SUM(P184:P189)</f>
        <v>0</v>
      </c>
      <c r="R183" s="125">
        <f>SUM(R184:R189)</f>
        <v>0</v>
      </c>
      <c r="T183" s="126">
        <f>SUM(T184:T189)</f>
        <v>0</v>
      </c>
      <c r="AR183" s="120" t="s">
        <v>176</v>
      </c>
      <c r="AT183" s="127" t="s">
        <v>79</v>
      </c>
      <c r="AU183" s="127" t="s">
        <v>88</v>
      </c>
      <c r="AY183" s="120" t="s">
        <v>130</v>
      </c>
      <c r="BK183" s="128">
        <f>SUM(BK184:BK189)</f>
        <v>0</v>
      </c>
    </row>
    <row r="184" spans="2:65" s="1" customFormat="1" ht="16.5" customHeight="1">
      <c r="B184" s="31"/>
      <c r="C184" s="131" t="s">
        <v>273</v>
      </c>
      <c r="D184" s="131" t="s">
        <v>132</v>
      </c>
      <c r="E184" s="132" t="s">
        <v>1579</v>
      </c>
      <c r="F184" s="133" t="s">
        <v>1580</v>
      </c>
      <c r="G184" s="134" t="s">
        <v>1503</v>
      </c>
      <c r="H184" s="135">
        <v>1</v>
      </c>
      <c r="I184" s="136"/>
      <c r="J184" s="137">
        <f>ROUND(I184*H184,2)</f>
        <v>0</v>
      </c>
      <c r="K184" s="133" t="s">
        <v>136</v>
      </c>
      <c r="L184" s="31"/>
      <c r="M184" s="138" t="s">
        <v>1</v>
      </c>
      <c r="N184" s="139" t="s">
        <v>45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1504</v>
      </c>
      <c r="AT184" s="142" t="s">
        <v>132</v>
      </c>
      <c r="AU184" s="142" t="s">
        <v>90</v>
      </c>
      <c r="AY184" s="16" t="s">
        <v>130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88</v>
      </c>
      <c r="BK184" s="143">
        <f>ROUND(I184*H184,2)</f>
        <v>0</v>
      </c>
      <c r="BL184" s="16" t="s">
        <v>1504</v>
      </c>
      <c r="BM184" s="142" t="s">
        <v>1581</v>
      </c>
    </row>
    <row r="185" spans="2:65" s="1" customFormat="1" ht="11.25">
      <c r="B185" s="31"/>
      <c r="D185" s="144" t="s">
        <v>139</v>
      </c>
      <c r="F185" s="145" t="s">
        <v>1580</v>
      </c>
      <c r="I185" s="146"/>
      <c r="L185" s="31"/>
      <c r="M185" s="147"/>
      <c r="T185" s="55"/>
      <c r="AT185" s="16" t="s">
        <v>139</v>
      </c>
      <c r="AU185" s="16" t="s">
        <v>90</v>
      </c>
    </row>
    <row r="186" spans="2:65" s="1" customFormat="1" ht="11.25">
      <c r="B186" s="31"/>
      <c r="D186" s="148" t="s">
        <v>141</v>
      </c>
      <c r="F186" s="149" t="s">
        <v>1582</v>
      </c>
      <c r="I186" s="146"/>
      <c r="L186" s="31"/>
      <c r="M186" s="147"/>
      <c r="T186" s="55"/>
      <c r="AT186" s="16" t="s">
        <v>141</v>
      </c>
      <c r="AU186" s="16" t="s">
        <v>90</v>
      </c>
    </row>
    <row r="187" spans="2:65" s="1" customFormat="1" ht="16.5" customHeight="1">
      <c r="B187" s="31"/>
      <c r="C187" s="131" t="s">
        <v>284</v>
      </c>
      <c r="D187" s="131" t="s">
        <v>132</v>
      </c>
      <c r="E187" s="132" t="s">
        <v>1583</v>
      </c>
      <c r="F187" s="133" t="s">
        <v>1584</v>
      </c>
      <c r="G187" s="134" t="s">
        <v>1503</v>
      </c>
      <c r="H187" s="135">
        <v>1</v>
      </c>
      <c r="I187" s="136"/>
      <c r="J187" s="137">
        <f>ROUND(I187*H187,2)</f>
        <v>0</v>
      </c>
      <c r="K187" s="133" t="s">
        <v>136</v>
      </c>
      <c r="L187" s="31"/>
      <c r="M187" s="138" t="s">
        <v>1</v>
      </c>
      <c r="N187" s="139" t="s">
        <v>45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1504</v>
      </c>
      <c r="AT187" s="142" t="s">
        <v>132</v>
      </c>
      <c r="AU187" s="142" t="s">
        <v>90</v>
      </c>
      <c r="AY187" s="16" t="s">
        <v>130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88</v>
      </c>
      <c r="BK187" s="143">
        <f>ROUND(I187*H187,2)</f>
        <v>0</v>
      </c>
      <c r="BL187" s="16" t="s">
        <v>1504</v>
      </c>
      <c r="BM187" s="142" t="s">
        <v>1585</v>
      </c>
    </row>
    <row r="188" spans="2:65" s="1" customFormat="1" ht="11.25">
      <c r="B188" s="31"/>
      <c r="D188" s="144" t="s">
        <v>139</v>
      </c>
      <c r="F188" s="145" t="s">
        <v>1584</v>
      </c>
      <c r="I188" s="146"/>
      <c r="L188" s="31"/>
      <c r="M188" s="147"/>
      <c r="T188" s="55"/>
      <c r="AT188" s="16" t="s">
        <v>139</v>
      </c>
      <c r="AU188" s="16" t="s">
        <v>90</v>
      </c>
    </row>
    <row r="189" spans="2:65" s="1" customFormat="1" ht="11.25">
      <c r="B189" s="31"/>
      <c r="D189" s="148" t="s">
        <v>141</v>
      </c>
      <c r="F189" s="149" t="s">
        <v>1586</v>
      </c>
      <c r="I189" s="146"/>
      <c r="L189" s="31"/>
      <c r="M189" s="181"/>
      <c r="N189" s="182"/>
      <c r="O189" s="182"/>
      <c r="P189" s="182"/>
      <c r="Q189" s="182"/>
      <c r="R189" s="182"/>
      <c r="S189" s="182"/>
      <c r="T189" s="183"/>
      <c r="AT189" s="16" t="s">
        <v>141</v>
      </c>
      <c r="AU189" s="16" t="s">
        <v>90</v>
      </c>
    </row>
    <row r="190" spans="2:65" s="1" customFormat="1" ht="6.95" customHeight="1"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31"/>
    </row>
  </sheetData>
  <sheetProtection algorithmName="SHA-512" hashValue="f0CsBBswle1ygefXqP0l2o6TvaN6qoQr3s0GDjhLlotTuoYyP+HMEmqoX/vycrbBwMkiZO3k086BcpHEMnjCkw==" saltValue="wsOKVZX4BQw7719V5n50gtR08vYbA68NmAxj0tz4ohRSubAth//n9hInoSiSLFEcvZl3S00Kd5Qs5So9JtvDHg==" spinCount="100000" sheet="1" objects="1" scenarios="1" formatColumns="0" formatRows="0" autoFilter="0"/>
  <autoFilter ref="C122:K189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hyperlinks>
    <hyperlink ref="F128" r:id="rId1" xr:uid="{00000000-0004-0000-0300-000000000000}"/>
    <hyperlink ref="F131" r:id="rId2" xr:uid="{00000000-0004-0000-0300-000001000000}"/>
    <hyperlink ref="F134" r:id="rId3" xr:uid="{00000000-0004-0000-0300-000002000000}"/>
    <hyperlink ref="F139" r:id="rId4" xr:uid="{00000000-0004-0000-0300-000003000000}"/>
    <hyperlink ref="F142" r:id="rId5" xr:uid="{00000000-0004-0000-0300-000004000000}"/>
    <hyperlink ref="F145" r:id="rId6" xr:uid="{00000000-0004-0000-0300-000005000000}"/>
    <hyperlink ref="F149" r:id="rId7" xr:uid="{00000000-0004-0000-0300-000006000000}"/>
    <hyperlink ref="F154" r:id="rId8" xr:uid="{00000000-0004-0000-0300-000007000000}"/>
    <hyperlink ref="F157" r:id="rId9" xr:uid="{00000000-0004-0000-0300-000008000000}"/>
    <hyperlink ref="F160" r:id="rId10" xr:uid="{00000000-0004-0000-0300-000009000000}"/>
    <hyperlink ref="F163" r:id="rId11" xr:uid="{00000000-0004-0000-0300-00000A000000}"/>
    <hyperlink ref="F166" r:id="rId12" xr:uid="{00000000-0004-0000-0300-00000B000000}"/>
    <hyperlink ref="F170" r:id="rId13" xr:uid="{00000000-0004-0000-0300-00000C000000}"/>
    <hyperlink ref="F173" r:id="rId14" xr:uid="{00000000-0004-0000-0300-00000D000000}"/>
    <hyperlink ref="F186" r:id="rId15" xr:uid="{00000000-0004-0000-0300-00000E000000}"/>
    <hyperlink ref="F189" r:id="rId16" xr:uid="{00000000-0004-0000-03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806-02 - IO 02 - Vodovod ...</vt:lpstr>
      <vt:lpstr>806-03 - IO 03 - Kanaliza...</vt:lpstr>
      <vt:lpstr>806-10 - VON 01 - Vedlejš...</vt:lpstr>
      <vt:lpstr>'806-02 - IO 02 - Vodovod ...'!Názvy_tisku</vt:lpstr>
      <vt:lpstr>'806-03 - IO 03 - Kanaliza...'!Názvy_tisku</vt:lpstr>
      <vt:lpstr>'806-10 - VON 01 - Vedlejš...'!Názvy_tisku</vt:lpstr>
      <vt:lpstr>'Rekapitulace stavby'!Názvy_tisku</vt:lpstr>
      <vt:lpstr>'806-02 - IO 02 - Vodovod ...'!Oblast_tisku</vt:lpstr>
      <vt:lpstr>'806-03 - IO 03 - Kanaliza...'!Oblast_tisku</vt:lpstr>
      <vt:lpstr>'806-10 -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Ladislav Konvalina</cp:lastModifiedBy>
  <dcterms:created xsi:type="dcterms:W3CDTF">2024-11-11T09:59:40Z</dcterms:created>
  <dcterms:modified xsi:type="dcterms:W3CDTF">2024-11-11T10:05:57Z</dcterms:modified>
</cp:coreProperties>
</file>